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Datos Abiertos\"/>
    </mc:Choice>
  </mc:AlternateContent>
  <bookViews>
    <workbookView xWindow="0" yWindow="0" windowWidth="24435" windowHeight="6330"/>
  </bookViews>
  <sheets>
    <sheet name="Hoja1" sheetId="1" r:id="rId1"/>
  </sheets>
  <definedNames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3" i="1" l="1"/>
  <c r="B504" i="1"/>
  <c r="B488" i="1"/>
  <c r="B481" i="1"/>
  <c r="B479" i="1"/>
  <c r="B476" i="1"/>
  <c r="B473" i="1"/>
  <c r="B458" i="1"/>
  <c r="B454" i="1"/>
  <c r="B450" i="1"/>
  <c r="B442" i="1"/>
  <c r="B399" i="1"/>
  <c r="B395" i="1"/>
  <c r="B392" i="1"/>
  <c r="B390" i="1"/>
  <c r="B383" i="1"/>
  <c r="B381" i="1"/>
  <c r="B377" i="1"/>
  <c r="B374" i="1"/>
  <c r="B363" i="1"/>
  <c r="B359" i="1"/>
  <c r="B357" i="1"/>
  <c r="B356" i="1"/>
  <c r="B353" i="1"/>
  <c r="B319" i="1" s="1"/>
  <c r="B333" i="1"/>
  <c r="B331" i="1"/>
  <c r="B329" i="1"/>
  <c r="B327" i="1"/>
  <c r="B324" i="1"/>
  <c r="B320" i="1"/>
  <c r="B317" i="1"/>
  <c r="B310" i="1"/>
  <c r="B304" i="1"/>
  <c r="B302" i="1"/>
  <c r="B292" i="1"/>
  <c r="B290" i="1"/>
  <c r="B277" i="1"/>
  <c r="B250" i="1"/>
  <c r="B240" i="1"/>
  <c r="B224" i="1"/>
  <c r="B221" i="1"/>
  <c r="B158" i="1"/>
  <c r="B155" i="1"/>
  <c r="B147" i="1"/>
  <c r="B127" i="1"/>
  <c r="B113" i="1"/>
  <c r="B104" i="1"/>
  <c r="B101" i="1"/>
  <c r="B86" i="1"/>
  <c r="B67" i="1"/>
  <c r="B54" i="1"/>
  <c r="B50" i="1"/>
  <c r="B44" i="1"/>
  <c r="B38" i="1"/>
  <c r="B32" i="1"/>
  <c r="B29" i="1"/>
  <c r="B23" i="1"/>
  <c r="B19" i="1"/>
  <c r="B13" i="1"/>
  <c r="B11" i="1"/>
  <c r="B53" i="1" l="1"/>
  <c r="B362" i="1"/>
  <c r="B309" i="1"/>
  <c r="B43" i="1"/>
  <c r="B376" i="1"/>
  <c r="B22" i="1"/>
  <c r="B10" i="1" s="1"/>
  <c r="B308" i="1"/>
  <c r="B223" i="1"/>
  <c r="B398" i="1"/>
  <c r="B42" i="1"/>
  <c r="B52" i="1" l="1"/>
  <c r="B361" i="1"/>
  <c r="B9" i="1" l="1"/>
  <c r="B8" i="1" l="1"/>
  <c r="C225" i="1" l="1"/>
  <c r="C171" i="1"/>
  <c r="C327" i="1"/>
  <c r="C470" i="1"/>
  <c r="C361" i="1"/>
  <c r="C449" i="1"/>
  <c r="C137" i="1"/>
  <c r="C112" i="1"/>
  <c r="C426" i="1"/>
  <c r="C304" i="1"/>
  <c r="C14" i="1"/>
  <c r="C160" i="1"/>
  <c r="C472" i="1"/>
  <c r="C115" i="1"/>
  <c r="C377" i="1"/>
  <c r="C114" i="1"/>
  <c r="C308" i="1"/>
  <c r="C37" i="1"/>
  <c r="C481" i="1"/>
  <c r="C120" i="1"/>
  <c r="C380" i="1"/>
  <c r="C26" i="1"/>
  <c r="C450" i="1"/>
  <c r="C375" i="1"/>
  <c r="C278" i="1"/>
  <c r="C242" i="1"/>
  <c r="C315" i="1"/>
  <c r="C484" i="1"/>
  <c r="C494" i="1"/>
  <c r="C165" i="1"/>
  <c r="C228" i="1"/>
  <c r="C138" i="1"/>
  <c r="C81" i="1"/>
  <c r="C311" i="1"/>
  <c r="C492" i="1"/>
  <c r="C10" i="1"/>
  <c r="C438" i="1"/>
  <c r="C456" i="1"/>
  <c r="C408" i="1"/>
  <c r="C267" i="1"/>
  <c r="C121" i="1"/>
  <c r="C139" i="1"/>
  <c r="C241" i="1"/>
  <c r="C235" i="1"/>
  <c r="C167" i="1"/>
  <c r="C30" i="1"/>
  <c r="C498" i="1"/>
  <c r="C280" i="1"/>
  <c r="C444" i="1"/>
  <c r="C176" i="1"/>
  <c r="C307" i="1"/>
  <c r="C211" i="1"/>
  <c r="C288" i="1"/>
  <c r="C369" i="1"/>
  <c r="C440" i="1"/>
  <c r="C133" i="1"/>
  <c r="C459" i="1"/>
  <c r="C475" i="1"/>
  <c r="C511" i="1"/>
  <c r="C25" i="1"/>
  <c r="C255" i="1"/>
  <c r="C293" i="1"/>
  <c r="C305" i="1"/>
  <c r="C363" i="1"/>
  <c r="C40" i="1"/>
  <c r="C158" i="1"/>
  <c r="C274" i="1"/>
  <c r="C191" i="1"/>
  <c r="C349" i="1"/>
  <c r="C413" i="1"/>
  <c r="C506" i="1"/>
  <c r="C422" i="1"/>
  <c r="C198" i="1"/>
  <c r="C366" i="1"/>
  <c r="C57" i="1"/>
  <c r="C66" i="1"/>
  <c r="C77" i="1"/>
  <c r="C451" i="1"/>
  <c r="C441" i="1"/>
  <c r="C135" i="1"/>
  <c r="C20" i="1"/>
  <c r="C78" i="1"/>
  <c r="C313" i="1"/>
  <c r="C332" i="1"/>
  <c r="C466" i="1"/>
  <c r="C344" i="1"/>
  <c r="C454" i="1"/>
  <c r="C394" i="1"/>
  <c r="C209" i="1"/>
  <c r="C341" i="1"/>
  <c r="C482" i="1"/>
  <c r="C312" i="1"/>
  <c r="C125" i="1"/>
  <c r="C373" i="1"/>
  <c r="C62" i="1"/>
  <c r="C388" i="1"/>
  <c r="C407" i="1"/>
  <c r="C181" i="1"/>
  <c r="C514" i="1"/>
  <c r="C298" i="1"/>
  <c r="C282" i="1"/>
  <c r="C212" i="1"/>
  <c r="C499" i="1"/>
  <c r="C35" i="1"/>
  <c r="C108" i="1"/>
  <c r="C339" i="1"/>
  <c r="C266" i="1"/>
  <c r="C362" i="1"/>
  <c r="C427" i="1"/>
  <c r="C370" i="1"/>
  <c r="C291" i="1"/>
  <c r="C262" i="1"/>
  <c r="C124" i="1"/>
  <c r="C387" i="1"/>
  <c r="C252" i="1"/>
  <c r="C221" i="1"/>
  <c r="C34" i="1"/>
  <c r="C491" i="1"/>
  <c r="C93" i="1"/>
  <c r="C226" i="1"/>
  <c r="C432" i="1"/>
  <c r="C92" i="1"/>
  <c r="C162" i="1"/>
  <c r="C371" i="1"/>
  <c r="C60" i="1"/>
  <c r="C328" i="1"/>
  <c r="C147" i="1"/>
  <c r="C409" i="1"/>
  <c r="C410" i="1"/>
  <c r="C87" i="1"/>
  <c r="C238" i="1"/>
  <c r="C187" i="1"/>
  <c r="C411" i="1"/>
  <c r="C324" i="1"/>
  <c r="C82" i="1"/>
  <c r="C23" i="1"/>
  <c r="C54" i="1"/>
  <c r="C110" i="1"/>
  <c r="C177" i="1"/>
  <c r="C64" i="1"/>
  <c r="C404" i="1"/>
  <c r="C500" i="1"/>
  <c r="C333" i="1"/>
  <c r="C149" i="1"/>
  <c r="C256" i="1"/>
  <c r="C316" i="1"/>
  <c r="C58" i="1"/>
  <c r="C202" i="1"/>
  <c r="C148" i="1"/>
  <c r="C230" i="1"/>
  <c r="C442" i="1"/>
  <c r="C49" i="1"/>
  <c r="C268" i="1"/>
  <c r="C299" i="1"/>
  <c r="C248" i="1"/>
  <c r="C207" i="1"/>
  <c r="C480" i="1"/>
  <c r="C129" i="1"/>
  <c r="C201" i="1"/>
  <c r="C94" i="1"/>
  <c r="C240" i="1"/>
  <c r="C141" i="1"/>
  <c r="C496" i="1"/>
  <c r="C420" i="1"/>
  <c r="C244" i="1"/>
  <c r="C401" i="1"/>
  <c r="C342" i="1"/>
  <c r="C189" i="1"/>
  <c r="C448" i="1"/>
  <c r="C140" i="1"/>
  <c r="C19" i="1"/>
  <c r="C173" i="1"/>
  <c r="C397" i="1"/>
  <c r="C289" i="1"/>
  <c r="C236" i="1"/>
  <c r="C245" i="1"/>
  <c r="C153" i="1"/>
  <c r="C285" i="1"/>
  <c r="C51" i="1"/>
  <c r="C249" i="1"/>
  <c r="C222" i="1"/>
  <c r="C80" i="1"/>
  <c r="C126" i="1"/>
  <c r="C210" i="1"/>
  <c r="C393" i="1"/>
  <c r="C462" i="1"/>
  <c r="C428" i="1"/>
  <c r="C287" i="1"/>
  <c r="C486" i="1"/>
  <c r="C391" i="1"/>
  <c r="C96" i="1"/>
  <c r="C483" i="1"/>
  <c r="C350" i="1"/>
  <c r="C435" i="1"/>
  <c r="C505" i="1"/>
  <c r="C215" i="1"/>
  <c r="C223" i="1"/>
  <c r="C509" i="1"/>
  <c r="C358" i="1"/>
  <c r="C290" i="1"/>
  <c r="C345" i="1"/>
  <c r="C13" i="1"/>
  <c r="C70" i="1"/>
  <c r="C320" i="1"/>
  <c r="C351" i="1"/>
  <c r="C172" i="1"/>
  <c r="C272" i="1"/>
  <c r="C445" i="1"/>
  <c r="C186" i="1"/>
  <c r="C503" i="1"/>
  <c r="C489" i="1"/>
  <c r="C325" i="1"/>
  <c r="C277" i="1"/>
  <c r="C337" i="1"/>
  <c r="C405" i="1"/>
  <c r="C326" i="1"/>
  <c r="C224" i="1"/>
  <c r="C434" i="1"/>
  <c r="C379" i="1"/>
  <c r="C216" i="1"/>
  <c r="C302" i="1"/>
  <c r="C416" i="1"/>
  <c r="C250" i="1"/>
  <c r="C439" i="1"/>
  <c r="C89" i="1"/>
  <c r="C63" i="1"/>
  <c r="C322" i="1"/>
  <c r="C392" i="1"/>
  <c r="C45" i="1"/>
  <c r="C367" i="1"/>
  <c r="C476" i="1"/>
  <c r="C431" i="1"/>
  <c r="C107" i="1"/>
  <c r="C239" i="1"/>
  <c r="C260" i="1"/>
  <c r="C243" i="1"/>
  <c r="C372" i="1"/>
  <c r="C399" i="1"/>
  <c r="C461" i="1"/>
  <c r="C123" i="1"/>
  <c r="C453" i="1"/>
  <c r="C131" i="1"/>
  <c r="C101" i="1"/>
  <c r="C185" i="1"/>
  <c r="C127" i="1"/>
  <c r="C329" i="1"/>
  <c r="C471" i="1"/>
  <c r="C259" i="1"/>
  <c r="C374" i="1"/>
  <c r="C90" i="1"/>
  <c r="C497" i="1"/>
  <c r="C490" i="1"/>
  <c r="C169" i="1"/>
  <c r="C463" i="1"/>
  <c r="C265" i="1"/>
  <c r="C109" i="1"/>
  <c r="C142" i="1"/>
  <c r="C264" i="1"/>
  <c r="C47" i="1"/>
  <c r="C206" i="1"/>
  <c r="C113" i="1"/>
  <c r="C61" i="1"/>
  <c r="C343" i="1"/>
  <c r="C314" i="1"/>
  <c r="C197" i="1"/>
  <c r="C383" i="1"/>
  <c r="C97" i="1"/>
  <c r="C356" i="1"/>
  <c r="C286" i="1"/>
  <c r="C429" i="1"/>
  <c r="C487" i="1"/>
  <c r="C234" i="1"/>
  <c r="C465" i="1"/>
  <c r="C192" i="1"/>
  <c r="C378" i="1"/>
  <c r="C46" i="1"/>
  <c r="C111" i="1"/>
  <c r="C246" i="1"/>
  <c r="C179" i="1"/>
  <c r="C292" i="1"/>
  <c r="C85" i="1"/>
  <c r="C360" i="1"/>
  <c r="C220" i="1"/>
  <c r="C145" i="1"/>
  <c r="C39" i="1"/>
  <c r="C412" i="1"/>
  <c r="C421" i="1"/>
  <c r="C479" i="1"/>
  <c r="C321" i="1"/>
  <c r="C159" i="1"/>
  <c r="C217" i="1"/>
  <c r="C32" i="1"/>
  <c r="C417" i="1"/>
  <c r="C253" i="1"/>
  <c r="C281" i="1"/>
  <c r="C346" i="1"/>
  <c r="C24" i="1"/>
  <c r="C353" i="1"/>
  <c r="C508" i="1"/>
  <c r="C279" i="1"/>
  <c r="C273" i="1"/>
  <c r="C143" i="1"/>
  <c r="C257" i="1"/>
  <c r="C323" i="1"/>
  <c r="C229" i="1"/>
  <c r="C504" i="1"/>
  <c r="C512" i="1"/>
  <c r="C183" i="1"/>
  <c r="C474" i="1"/>
  <c r="C382" i="1"/>
  <c r="C168" i="1"/>
  <c r="C233" i="1"/>
  <c r="C355" i="1"/>
  <c r="C36" i="1"/>
  <c r="C501" i="1"/>
  <c r="C72" i="1"/>
  <c r="C164" i="1"/>
  <c r="C99" i="1"/>
  <c r="C269" i="1"/>
  <c r="C154" i="1"/>
  <c r="C144" i="1"/>
  <c r="C402" i="1"/>
  <c r="C386" i="1"/>
  <c r="C485" i="1"/>
  <c r="C174" i="1"/>
  <c r="C232" i="1"/>
  <c r="C310" i="1"/>
  <c r="C390" i="1"/>
  <c r="C71" i="1"/>
  <c r="C330" i="1"/>
  <c r="C11" i="1"/>
  <c r="C50" i="1"/>
  <c r="C430" i="1"/>
  <c r="C152" i="1"/>
  <c r="C338" i="1"/>
  <c r="C105" i="1"/>
  <c r="C84" i="1"/>
  <c r="C100" i="1"/>
  <c r="C357" i="1"/>
  <c r="C119" i="1"/>
  <c r="C170" i="1"/>
  <c r="C455" i="1"/>
  <c r="C365" i="1"/>
  <c r="C65" i="1"/>
  <c r="C122" i="1"/>
  <c r="C513" i="1"/>
  <c r="C79" i="1"/>
  <c r="C213" i="1"/>
  <c r="C297" i="1"/>
  <c r="C136" i="1"/>
  <c r="C433" i="1"/>
  <c r="C203" i="1"/>
  <c r="C190" i="1"/>
  <c r="C9" i="1"/>
  <c r="C18" i="1"/>
  <c r="C166" i="1"/>
  <c r="C69" i="1"/>
  <c r="C423" i="1"/>
  <c r="C452" i="1"/>
  <c r="C447" i="1"/>
  <c r="C56" i="1"/>
  <c r="C414" i="1"/>
  <c r="C59" i="1"/>
  <c r="C55" i="1"/>
  <c r="C395" i="1"/>
  <c r="C437" i="1"/>
  <c r="C364" i="1"/>
  <c r="C188" i="1"/>
  <c r="C258" i="1"/>
  <c r="C319" i="1"/>
  <c r="C354" i="1"/>
  <c r="C468" i="1"/>
  <c r="C406" i="1"/>
  <c r="C52" i="1"/>
  <c r="C195" i="1"/>
  <c r="C368" i="1"/>
  <c r="C359" i="1"/>
  <c r="C28" i="1"/>
  <c r="C510" i="1"/>
  <c r="C29" i="1"/>
  <c r="C98" i="1"/>
  <c r="C309" i="1"/>
  <c r="C347" i="1"/>
  <c r="C53" i="1"/>
  <c r="C106" i="1"/>
  <c r="C227" i="1"/>
  <c r="C41" i="1"/>
  <c r="C193" i="1"/>
  <c r="C75" i="1"/>
  <c r="C251" i="1"/>
  <c r="C403" i="1"/>
  <c r="C469" i="1"/>
  <c r="C317" i="1"/>
  <c r="C381" i="1"/>
  <c r="C86" i="1"/>
  <c r="C318" i="1"/>
  <c r="C247" i="1"/>
  <c r="C495" i="1"/>
  <c r="C22" i="1"/>
  <c r="C418" i="1"/>
  <c r="C116" i="1"/>
  <c r="C12" i="1"/>
  <c r="C336" i="1"/>
  <c r="C276" i="1"/>
  <c r="C182" i="1"/>
  <c r="C21" i="1"/>
  <c r="C196" i="1"/>
  <c r="C384" i="1"/>
  <c r="C205" i="1"/>
  <c r="C104" i="1"/>
  <c r="C263" i="1"/>
  <c r="C199" i="1"/>
  <c r="C446" i="1"/>
  <c r="C175" i="1"/>
  <c r="C443" i="1"/>
  <c r="C208" i="1"/>
  <c r="C200" i="1"/>
  <c r="C376" i="1"/>
  <c r="C155" i="1"/>
  <c r="C117" i="1"/>
  <c r="C270" i="1"/>
  <c r="C134" i="1"/>
  <c r="C150" i="1"/>
  <c r="C334" i="1"/>
  <c r="C76" i="1"/>
  <c r="C306" i="1"/>
  <c r="C130" i="1"/>
  <c r="C146" i="1"/>
  <c r="C400" i="1"/>
  <c r="C348" i="1"/>
  <c r="C128" i="1"/>
  <c r="C214" i="1"/>
  <c r="C73" i="1"/>
  <c r="C218" i="1"/>
  <c r="C424" i="1"/>
  <c r="C67" i="1"/>
  <c r="C132" i="1"/>
  <c r="C352" i="1"/>
  <c r="C335" i="1"/>
  <c r="C237" i="1"/>
  <c r="C473" i="1"/>
  <c r="C27" i="1"/>
  <c r="C284" i="1"/>
  <c r="C219" i="1"/>
  <c r="C95" i="1"/>
  <c r="C38" i="1"/>
  <c r="C151" i="1"/>
  <c r="C43" i="1"/>
  <c r="C88" i="1"/>
  <c r="C16" i="1"/>
  <c r="C31" i="1"/>
  <c r="C340" i="1"/>
  <c r="C91" i="1"/>
  <c r="C385" i="1"/>
  <c r="C436" i="1"/>
  <c r="C303" i="1"/>
  <c r="C294" i="1"/>
  <c r="C231" i="1"/>
  <c r="C488" i="1"/>
  <c r="C458" i="1"/>
  <c r="C389" i="1"/>
  <c r="C419" i="1"/>
  <c r="C118" i="1"/>
  <c r="C48" i="1"/>
  <c r="C194" i="1"/>
  <c r="C83" i="1"/>
  <c r="C301" i="1"/>
  <c r="C295" i="1"/>
  <c r="C103" i="1"/>
  <c r="C271" i="1"/>
  <c r="C254" i="1"/>
  <c r="C17" i="1"/>
  <c r="C283" i="1"/>
  <c r="C178" i="1"/>
  <c r="C464" i="1"/>
  <c r="C163" i="1"/>
  <c r="C457" i="1"/>
  <c r="C460" i="1"/>
  <c r="C398" i="1"/>
  <c r="C261" i="1"/>
  <c r="C415" i="1"/>
  <c r="C68" i="1"/>
  <c r="C180" i="1"/>
  <c r="C478" i="1"/>
  <c r="C396" i="1"/>
  <c r="C275" i="1"/>
  <c r="C296" i="1"/>
  <c r="C425" i="1"/>
  <c r="C44" i="1"/>
  <c r="C184" i="1"/>
  <c r="C204" i="1"/>
  <c r="C74" i="1"/>
  <c r="C161" i="1"/>
  <c r="C493" i="1"/>
  <c r="C477" i="1"/>
  <c r="C467" i="1"/>
  <c r="C42" i="1"/>
  <c r="C33" i="1"/>
  <c r="C157" i="1"/>
  <c r="C331" i="1"/>
  <c r="C102" i="1"/>
  <c r="C502" i="1"/>
  <c r="C507" i="1"/>
  <c r="C156" i="1"/>
  <c r="C15" i="1"/>
  <c r="C300" i="1"/>
</calcChain>
</file>

<file path=xl/sharedStrings.xml><?xml version="1.0" encoding="utf-8"?>
<sst xmlns="http://schemas.openxmlformats.org/spreadsheetml/2006/main" count="514" uniqueCount="505">
  <si>
    <t>C O N C E P T O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</si>
  <si>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</si>
  <si>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</si>
  <si>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</si>
  <si>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</si>
  <si>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</si>
  <si>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</si>
  <si>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</si>
  <si>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PRODUCCION, EL CONSUMO Y LAS TRANSACCIONES </t>
  </si>
  <si>
    <t xml:space="preserve">IMPUESTO SOBRE ENAJENACION DE VEHICULOS DE MOTOR USADOS </t>
  </si>
  <si>
    <t xml:space="preserve">IMPUESTO SOBRE SERVICIOS DE HOSPEDAJE </t>
  </si>
  <si>
    <t>A LA VENTA FINAL BEBIDAS  CON  CONTENIDO ALCOHÓLICO</t>
  </si>
  <si>
    <t>IMPUESTO A LA EROGACIÓN EN JUEGOS CON APUESTAS</t>
  </si>
  <si>
    <t>IMPUESTO A  LOS PREMIOS GENERADOS EN JUEGOS CON  APUESTAS</t>
  </si>
  <si>
    <t xml:space="preserve">IMPUESTOS SOBRE NOMINA Y ASIMILABLES </t>
  </si>
  <si>
    <t xml:space="preserve">IMPUESTO SOBRE EROGACIONES POR REMUNERACION AL TRABAJO PERSONAL, PRESTADO BAJO LA DIRECCION Y DEPENDENCIA DE UN PATRON </t>
  </si>
  <si>
    <t>IMPUESTO SOBRE EROGACIONES POR REMUNERACION AL TRABAJO PERSONAL, PRESTADO BAJO LA DIRECCION Y DEPENDENCIA DE UN PATRON  (EJERCICIOS ANTERIORES 2%)</t>
  </si>
  <si>
    <t xml:space="preserve">ACCESORIOS </t>
  </si>
  <si>
    <t xml:space="preserve">RECARGOS </t>
  </si>
  <si>
    <t>RECARGOS DE IMPUESTO SOBRE ENAJENACION  DE VEHICULOS MOTOR USADOS</t>
  </si>
  <si>
    <t>RECARGOS IMPUESTO SOBRE SERVICIO DE HOSPEDAJE</t>
  </si>
  <si>
    <t>RECARGOS POR PRORROGA O PAGO EN PARCIALIDADES</t>
  </si>
  <si>
    <t>RECARGOS POR VENTA FINAL DE BEBIDAS CON CONTENIDO ALCOHÓLICO</t>
  </si>
  <si>
    <t>RECARGOS DEL IMPUESTOS A LA EROGACION EN JUEGOS CON APUESTAS</t>
  </si>
  <si>
    <t>MULTAS DE IMPUESTOS ESTATALES</t>
  </si>
  <si>
    <t>MULTAS IMPUESTO SOBRE ENAJENACION DE VEHICULOS DE MOTOR USADOS</t>
  </si>
  <si>
    <t>MULTAS IMPUESTO SOBRE SERVICIO DE HOSPEDAJE</t>
  </si>
  <si>
    <t>ACTUALIZACION DE IMPUESTOS ESTATALES</t>
  </si>
  <si>
    <t>ACTUALIZACION IMPUESTO SOBRE ENAJENACION DE VEHICULOS DE MOTOR USADOS</t>
  </si>
  <si>
    <t>ACTUALIZACION IMPUESTO SOBRE SERVICIO DE HOSPEDAJE</t>
  </si>
  <si>
    <t>ACTUALIZACION  IMPUESTO SOBRE EROGACION  POR REMUNERACION AL TRABAJO  PERSONAL PRESTACION  2%/NOMINA</t>
  </si>
  <si>
    <t>ACTUALIZACION POR VENTA FINAL DE BEBIDA CON CONTENIDO ALCOHÓLICO</t>
  </si>
  <si>
    <t>ACTUALIZACION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</si>
  <si>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</si>
  <si>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LIQUIDACION O PAGO DE TENENCIA Y USO DE VEHICULOS </t>
  </si>
  <si>
    <t xml:space="preserve">ACTUALIZACION IMPUESTO SOBRE TENENCIA Y USO DE VEHICULOS </t>
  </si>
  <si>
    <t xml:space="preserve">RECARGOS IMPUESTO SOBRE TENENCIA Y USO DE VEHICULOS </t>
  </si>
  <si>
    <t>CONTRIBUCIONES DE MEJORAS</t>
  </si>
  <si>
    <t xml:space="preserve">DE APORTACION POR MEJORAS </t>
  </si>
  <si>
    <t xml:space="preserve">APORTACION DE MUNICIPIOS </t>
  </si>
  <si>
    <t>APORTACION DE MUNICIPIOS PARA CONSTRUCCION DE REDES DE AGUA</t>
  </si>
  <si>
    <t xml:space="preserve">APORTACIONES DE MUNICIPIO TRASLADO DE MAQUINARIA SCOP </t>
  </si>
  <si>
    <t>APORTACION DE MUNICIPIOS FORTAPAZ</t>
  </si>
  <si>
    <t xml:space="preserve"> APORTACION  MUNICIPAL PARA OBRA REHABILITACION  PISTA AERÓDROMO DE ZAMORA</t>
  </si>
  <si>
    <t>COMISION ESTATAL DEL AGUA Y GESTION DE CUENCAS</t>
  </si>
  <si>
    <t>PRODUCTOS NO COMPRENDIDOS EN FRACCION DE LEY DE INGRESOS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</si>
  <si>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</si>
  <si>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</si>
  <si>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</si>
  <si>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DICTAMENES DE USO DEL SUELO</t>
  </si>
  <si>
    <t>AUTORIZACION DE FRACCIONAMIENTOS, CONDOMINIOS</t>
  </si>
  <si>
    <t>OTROS SERVICIOS URBANISTICOS Y DE ASENTAMIENTO HUMANO</t>
  </si>
  <si>
    <t>RECTIFICACION DE AUTORIZACIONES</t>
  </si>
  <si>
    <t>AUTORIZACION DE  SUBDIVICIONES Y FUSIONES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</si>
  <si>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</si>
  <si>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</si>
  <si>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</si>
  <si>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</si>
  <si>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</si>
  <si>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</si>
  <si>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</si>
  <si>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</si>
  <si>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</si>
  <si>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</si>
  <si>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</si>
  <si>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</si>
  <si>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</si>
  <si>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</si>
  <si>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</si>
  <si>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 DE PERMISOS EMERGENTES DE SERVICIO PÚBLICO</t>
  </si>
  <si>
    <t>EXPEDICION, REPOSICION Y RENOVACION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</si>
  <si>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</si>
  <si>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</si>
  <si>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</si>
  <si>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</si>
  <si>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</si>
  <si>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</si>
  <si>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</si>
  <si>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INFORMATICA CONCESIÓN AUTOS DE ALQUILER</t>
  </si>
  <si>
    <t>POR SERVICIO DE TRANSPORTE PUBLICO FRACC XII OTRO SERVICIO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</si>
  <si>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</si>
  <si>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</si>
  <si>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</si>
  <si>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</si>
  <si>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</si>
  <si>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</si>
  <si>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SERVICIO DE GRUA</t>
  </si>
  <si>
    <t>PLACAS PARA PERSONAS CON DISCAPACIDAD 50%</t>
  </si>
  <si>
    <t>REFRENDO ANUAL DE CIRCULACION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</si>
  <si>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</si>
  <si>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</si>
  <si>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>CONDONACION POR SERVICIO DE TRASPORTE PARTICULAR</t>
  </si>
  <si>
    <t xml:space="preserve">POR LA EXPEDICIÓN Y RENOVACIÓN DE LICENCIAS PARA CONDUCIR VEHÍCULOS AUTOMOTORES </t>
  </si>
  <si>
    <t xml:space="preserve">LICENCIAS PARA CONDUCIR </t>
  </si>
  <si>
    <t>PERMISOS PROVICIONALES PARA CONDUCIR</t>
  </si>
  <si>
    <t xml:space="preserve">POR SERVICIOS DE SEGURIDAD PRIVADA </t>
  </si>
  <si>
    <t>POR ESTUDIO Y POR LA REVALIDACIÓN ANUAL</t>
  </si>
  <si>
    <t>POR PRESTAR SERVICIOS 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</si>
  <si>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</si>
  <si>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</si>
  <si>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</si>
  <si>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</si>
  <si>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</si>
  <si>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</si>
  <si>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</si>
  <si>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PUBLICO DE LA PROPIEDAD) </t>
  </si>
  <si>
    <t xml:space="preserve">INSCRIPCION DE DOCUMENTOS DE PROPIEDAD DE INMUEBLES </t>
  </si>
  <si>
    <t>CANCELACION DE INSCRIPCION EN EL REGISTRO DE COMERCIO</t>
  </si>
  <si>
    <t>INSCRIPCION EN EL REGISTRO DE COMERCIO</t>
  </si>
  <si>
    <t>INSCRIPCION Y CANCELACION DE GRAVAMENES</t>
  </si>
  <si>
    <t>OTROS SERVICIOS DEL REGISTRO DE LA PROPIEDAD</t>
  </si>
  <si>
    <t>POR ACTOS DEL REGISTRO DEL COMERCIO</t>
  </si>
  <si>
    <t>BUSQUEDA POR SERVICIOS DE REGISTRO PÚBLICO DE LA PROPIEDAD</t>
  </si>
  <si>
    <t>POR REGISTRO DE OTROS ACTOS DEL REGISTRO  PÚBLICO DE LA PROPIEDAD</t>
  </si>
  <si>
    <t>POR INSCRIPCION DEL REGISTRO PÚBLICO DE LA PROPIEDAD</t>
  </si>
  <si>
    <t>POR LA INSCRIPCIÓN DE DOCUMENTOS CONSTITUTIVOS DE ASOCIACIONES DE CARÁCTER CIVIL</t>
  </si>
  <si>
    <t>CERTIFICADOS Y COPIAS CON SERVICIO A DOMICILIO URGENTES</t>
  </si>
  <si>
    <t>SUBSIDIO 100% DE INSCRIPCION DE DOCUMENTO DE PROPIEDAD</t>
  </si>
  <si>
    <t xml:space="preserve">POR SERVICIOS DEL REGISTRO CIVIL, Y DEL  ARCHIVO DEL PODER EJECUTIVO </t>
  </si>
  <si>
    <t>LEVANTAMIENTO DE ACTAS DE REGISTRO DE NACIMIENTO</t>
  </si>
  <si>
    <t>CELEBRACION ACTAS DE CONTRATOS MATRIMONIALES</t>
  </si>
  <si>
    <t>INSCRIPCIONES</t>
  </si>
  <si>
    <t>POR LA EXPEDICIÓN DE CERTIFICADOS, COPIAS CERTIFICADAS O CONSTANCIAS DE LOS REGISTROS DE LOS ACTOS DEL ESTADO CIVIL DE LAS PERSONAS</t>
  </si>
  <si>
    <t>OTRAS TARIFAS</t>
  </si>
  <si>
    <t xml:space="preserve">BUSQUEDA POR CERTIFICACIONES Y CONSTANCIAS DE OTROS DOCUMENTOS QUE LA DIRECCION TENGA BAJO SU CUSTODIA Y OTROS SERVICIOS PRESTADOS </t>
  </si>
  <si>
    <t>LEVANTAMIENTO DE ACTAS DE DEFUNCIÒN</t>
  </si>
  <si>
    <t xml:space="preserve">POR LA INSCRIPCION DEL REGISTRO Y  ASENTAMIENTO DE ANOTACIONES MARGINALES AL REVERSO </t>
  </si>
  <si>
    <t xml:space="preserve">EXPEDICION DE CERTIFICADOS, COPIAS CERTIFICADAS O CONSTANCIAS (URGENTES) </t>
  </si>
  <si>
    <t>EXPEDICION  DE CONSTANCIAS Y CERTIFICADOS EXTRAURGENTES</t>
  </si>
  <si>
    <t xml:space="preserve">LEVANTAMIENTO DE ACTAS DE RECONOCIMIENTO DE HIJOS, ANTE EL OFICIAL DEL REGISTRO CIVIL, DESPUES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</si>
  <si>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</si>
  <si>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</si>
  <si>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</si>
  <si>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</si>
  <si>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</si>
  <si>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OFICIO DE RÉGIMEN PATRIMONIAL</t>
  </si>
  <si>
    <t>SUBSIDIO DE DERECHOS DEL REGISTRO CIVIL</t>
  </si>
  <si>
    <t>POR SERVICIOS DEL ARCHIVO GENERAL 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</si>
  <si>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</si>
  <si>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</si>
  <si>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</si>
  <si>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</si>
  <si>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</si>
  <si>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 xml:space="preserve">REPORTE DE BÚSQUEDA EN EL REGISTRO NACIONAL DE AVISOS DE TESTAMENTO </t>
  </si>
  <si>
    <t>POR CADA HOJA CON FOLIO NOTARIAL EXCLUSIVA PARA NOTARIOS</t>
  </si>
  <si>
    <t>POR SERVICIO QUE ESTABLECE LA LEY PRESTACION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</si>
  <si>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</si>
  <si>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</si>
  <si>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</si>
  <si>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</si>
  <si>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</si>
  <si>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</si>
  <si>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</si>
  <si>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</si>
  <si>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</si>
  <si>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</si>
  <si>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</si>
  <si>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</si>
  <si>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COLEGIOS DE PROFESIONISTAS</t>
  </si>
  <si>
    <t>EN RELACIÓN CON ESTABLECIMIENTO EDUCATIVO</t>
  </si>
  <si>
    <t>INSCRIPCIÓN DE ASOCIADO A UN COLEGIO DE PROFESIONISTAS QUE NO FIGUREN EN EL REGISTRO ORIGINAL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</si>
  <si>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</si>
  <si>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</si>
  <si>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</si>
  <si>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</si>
  <si>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</si>
  <si>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RECONOCIMIENTO DE VALIDEZ OFICIAL ESTUDIOS DE TIPO SUPERIOR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</si>
  <si>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</si>
  <si>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</si>
  <si>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</si>
  <si>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</si>
  <si>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</si>
  <si>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</si>
  <si>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</si>
  <si>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</si>
  <si>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</si>
  <si>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</si>
  <si>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</si>
  <si>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POR LA SOLICITUD DE ACREDITACIÓN Y CERTIFICACIÓN DE CONOCIMIENTOS, POR CADA CERTIFICADO DE COMPETENCIA OCUPACIONAL EN CAPACITACIÓN PARA EL TRABAJO INDUSTRIAL</t>
  </si>
  <si>
    <t>EXPEDICIÓN DE DUPLICADO DE CERTIFICADOS 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</si>
  <si>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</si>
  <si>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</si>
  <si>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</si>
  <si>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</si>
  <si>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</si>
  <si>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</si>
  <si>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</si>
  <si>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</si>
  <si>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BÁSICA</t>
  </si>
  <si>
    <t>INSPECCIÓN Y VIGILANCIA DE ESTABLECIMIENTOS EDUCATIVOS PARTICULARES, POR ALUMNO INSCRITO, DE EDUCACIÓN SECUNDARIA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</si>
  <si>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</si>
  <si>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</si>
  <si>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</si>
  <si>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POR AUTORIZACIÓN, REGISTRO, REEXPEDICIÓN Y RENOVACIÓN DE PROFESIONES, AUTORIZACIÓN DE PRÁCTICO</t>
  </si>
  <si>
    <t>POR AUTORIZACIÓN, REGISTRO, REEXPEDICIÓN Y RENOVACIÓN DE PROFESIONES, REGISTRO DE ASOCIACIONES DE PROFESIONALES</t>
  </si>
  <si>
    <t>POR AUTORIZACIÓN DE PROFESIONES  REGISTRO  DE CERTIFICADOS  DE PROFESIONALES</t>
  </si>
  <si>
    <t>REGISTRO DE INSCRIPCIÓN INSTITUCIONES EDUCATIVAS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</si>
  <si>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</si>
  <si>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</si>
  <si>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</si>
  <si>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</si>
  <si>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</si>
  <si>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 xml:space="preserve">POR OTROS SERVICIOS DE EDUCACIÓN, DE CENTROS DE ESTUDIOS DE CAPACITACIÓN PARA EL TRABAJO (CECAP) 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</si>
  <si>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</si>
  <si>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</si>
  <si>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</si>
  <si>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</si>
  <si>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</si>
  <si>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</si>
  <si>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</si>
  <si>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</si>
  <si>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</si>
  <si>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</si>
  <si>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</si>
  <si>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EL SERVICIO DE EVALUACIÓN DE PROGRAMAS ESPECÍFICOS DE PROTECCIÓN CIVIL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</si>
  <si>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</si>
  <si>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</si>
  <si>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</si>
  <si>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</si>
  <si>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</si>
  <si>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</si>
  <si>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</si>
  <si>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</si>
  <si>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</si>
  <si>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</si>
  <si>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LA VISITA DE INSPECCIÓN Y VERIFICACIÓN AL ESTABLECIMIENTO Y/O INSTALACIÓN</t>
  </si>
  <si>
    <t>POR LA EVALUACIÓN DE SIMULACRO A ESTABLECIMIENTO Y/O INSTALACIÓN</t>
  </si>
  <si>
    <t>POR LA REALIZACION DE TRAMITES PARA OBTENCION REGISTRO</t>
  </si>
  <si>
    <t>POR SERVICIO DE EVALUACION DE PROGRAMA ESPECIFICO DE PROTECC CIVIL</t>
  </si>
  <si>
    <t>SERVICIOS DE TRANSITO</t>
  </si>
  <si>
    <t>ALMACENAJE</t>
  </si>
  <si>
    <t>SERVICIOS DE GRUA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</si>
  <si>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</si>
  <si>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</si>
  <si>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</si>
  <si>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</si>
  <si>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</si>
  <si>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</si>
  <si>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</si>
  <si>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</si>
  <si>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</si>
  <si>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</si>
  <si>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</si>
  <si>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</si>
  <si>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</si>
  <si>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</si>
  <si>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</si>
  <si>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</si>
  <si>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</si>
  <si>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</si>
  <si>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OTROS SERVICIOS DE CATASTRO</t>
  </si>
  <si>
    <t>POR INFORMACIÓN RESPECTO DE LA UBICACIÓN DE PREDIOS EN CARTOGRAFÍA</t>
  </si>
  <si>
    <t>EXPEDICIÓN DE DUPLICADOS DE DOCUMENTOS CATASTRALES</t>
  </si>
  <si>
    <t xml:space="preserve">CERTIFICADOS Y COPIAS CON SERVICIO A DOMICILIO 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</si>
  <si>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</si>
  <si>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</si>
  <si>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</si>
  <si>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RÚSTICO)</t>
  </si>
  <si>
    <t>REVISIÓN DE AVISO Y/O CANCELACIÓN (TRASLADO DE DOMINIO POR PREDIO RÚSTICO)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</si>
  <si>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</si>
  <si>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</si>
  <si>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</si>
  <si>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</si>
  <si>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SUBSIDIO DEL 100% POR DESGLOCES DE PREDIOS </t>
  </si>
  <si>
    <t xml:space="preserve">SUBSIDIO DEL 100% EN CERTIFICADOS CATASTRALES </t>
  </si>
  <si>
    <t xml:space="preserve">POR SERVICIOS OFICIALES DIVERSOS </t>
  </si>
  <si>
    <t xml:space="preserve">LEGALIZACION DE TITULOS, PLANES DE ESTUDIO Y CERTIFICADOS </t>
  </si>
  <si>
    <t>POR CADA COPIA CERTIFICADA, POR REPOSICIÓN DE DOCUMENTOS DE LAS DIFERENTES DEPENDENCIAS OFICIALESPOR LA REPRODUCCIÓN DE INFORMACIÓN</t>
  </si>
  <si>
    <t>OTROS SERVICIOS OFICIALES DIVERSOS</t>
  </si>
  <si>
    <t>PARA SERVICIOS ENVIADOS A DOMICILIOS EN EL TERRITORIO NACIONAL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</si>
  <si>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</si>
  <si>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</si>
  <si>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</si>
  <si>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</si>
  <si>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</si>
  <si>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</si>
  <si>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POR LA REPRODUCCIÓN DE INFORMACIÓN POR PARTE DE LAS DEPENDENCIAS, COORDINACIONES Y ENTIDADES DEL PODER EJECUTIVO</t>
  </si>
  <si>
    <t>DERECHOS POR SERVICIOS OFICIALES DIVERSOS ENVIADOS DOMICILIO O CORREO</t>
  </si>
  <si>
    <t>SUBSIDIOS DERECHOS PRESTACION DE SERVICIOS</t>
  </si>
  <si>
    <t>SUBSIDIO 10% EN EL PAGO REFRENDO FRACCION II INCISOS A B C D E ARTICULO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</si>
  <si>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</si>
  <si>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</si>
  <si>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</si>
  <si>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</si>
  <si>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</si>
  <si>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</si>
  <si>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</si>
  <si>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AUTORIZACION PARA  CAMBIO LEYENDA O FIGURA EN ANUNCIO</t>
  </si>
  <si>
    <t>INSCRIPCION REGISTRO UNICO VEHICULOS EXTRANJEROS</t>
  </si>
  <si>
    <t>DIVERSOS DERECHOS</t>
  </si>
  <si>
    <t>DIVERSOS DERECHOS (EXAMENES DE CERTIFICACION)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</si>
  <si>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</si>
  <si>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</si>
  <si>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</si>
  <si>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</si>
  <si>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</si>
  <si>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</si>
  <si>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</si>
  <si>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</si>
  <si>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</si>
  <si>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</si>
  <si>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</si>
  <si>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</si>
  <si>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</si>
  <si>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OTROS PRODUCOS QUE GENERAN INGRESOS</t>
  </si>
  <si>
    <t>LICENCIA OFICIAL COLECTIVA 206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</si>
  <si>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</si>
  <si>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</si>
  <si>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</si>
  <si>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</si>
  <si>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</si>
  <si>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</si>
  <si>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 xml:space="preserve">INDEMNIZACIONES DE CHEQUES DEVUELTOS POR INSTITUCIONES BANCARIAS </t>
  </si>
  <si>
    <t>FIANZAS EFECTIVAS A FAVOR DEL ERARIO</t>
  </si>
  <si>
    <t>REINTEGROS</t>
  </si>
  <si>
    <t xml:space="preserve">REINTEGROS POR RESPONSABILIDADES </t>
  </si>
  <si>
    <t>APROVECHAMIENTO  PROVENIENTEDE OBRA PUBLICA</t>
  </si>
  <si>
    <t>APORTACION  DEL 2% (GASTOS INDIRECTOS) TRIBUNAL DE  JUSTICIA  ADMINISTRATIVA</t>
  </si>
  <si>
    <t xml:space="preserve">OTROS APROVECHAMIENTOS </t>
  </si>
  <si>
    <t>RECARGOS DE APROVECHAMIENTOS</t>
  </si>
  <si>
    <t xml:space="preserve">INCENTIVOS POR ADMINISTRACIÓN DE IMPUESTOS MUNICIPALES COORDINADOS </t>
  </si>
  <si>
    <t>RECUPERACION PATRIMONIO FIDEICOMITENTE LIQUIDACION FIDEICOMISOS</t>
  </si>
  <si>
    <t>RECUPERACION PRIMAS DE SEGURO SINIESTROS DE VEHICULOS</t>
  </si>
  <si>
    <t>ARRENDAMIENTO Y EXPLOTACION DE BIENES MUEBLES</t>
  </si>
  <si>
    <t>ARRENDAMIENTO Y EXPLOTACION DE BIENES INMUEBLES</t>
  </si>
  <si>
    <t>BECAS TERNIUM</t>
  </si>
  <si>
    <t>ARRENDAMIENTO DEL FESTIVAL DE MICHOACÁN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</si>
  <si>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</si>
  <si>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</si>
  <si>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</si>
  <si>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</si>
  <si>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</si>
  <si>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INSCRIPCIONES A TALLERES CULTURALES EN LA CASA DE CULTURA</t>
  </si>
  <si>
    <t>ENAJENACION DE BIENES SECTOR CENTRAL DEPRECIADOS</t>
  </si>
  <si>
    <t>OTROS APROVECHAMIENTOS</t>
  </si>
  <si>
    <t>COPIA SIMPLE</t>
  </si>
  <si>
    <t>COPIA CERTIFICADA</t>
  </si>
  <si>
    <t>CUOTA POR ADJUDICACION DIRECTA</t>
  </si>
  <si>
    <t>FIDEICOMISO DE IMPULSO Y DESARROLLO PARA EL ESTADO</t>
  </si>
  <si>
    <t>APROVECHAMIENTOS PATRIMONIALES</t>
  </si>
  <si>
    <t>RECUPERACIÓN DE PATRIMONIO FIDEICOMITIDO POR LIQUIDACIÓN DE FIDEICOMISOS</t>
  </si>
  <si>
    <t xml:space="preserve">ENAJENACIÓN DE BIENES MUEBLES E INMUEBLES 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</si>
  <si>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</si>
  <si>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</si>
  <si>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</si>
  <si>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</si>
  <si>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</si>
  <si>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</si>
  <si>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</si>
  <si>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</si>
  <si>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</si>
  <si>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</si>
  <si>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</si>
  <si>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COMPENSACION POR INCREMENTO EN EXENCION DEL IMPUESTO SOBRE AUTOMOVILES NUEVOS </t>
  </si>
  <si>
    <t xml:space="preserve">IMPUESTO ESPECIAL SOBRE PRODUCCION Y SERVICIOS </t>
  </si>
  <si>
    <t xml:space="preserve">INCENTIVOS POR LA ADMINISTRACION DEL IMPUESTO SOBRE AUTOMOVILES NUEVOS </t>
  </si>
  <si>
    <t xml:space="preserve">FONDO DE FISCALIZACION Y RECAUDACION </t>
  </si>
  <si>
    <t>IMPUESTO ESPECIAL SOBRE PRODUCCION Y SERVICIOS SOBRE LA VENTA DE GASOLINAS Y DIESEL</t>
  </si>
  <si>
    <t xml:space="preserve">FONDO DE COMPENSACIÓN, DERIVADO DEL IMPUESTO ESPECIAL SOBRE PRODUCCIÓN Y SERVICIOS A LA VENTA FINAL DE GASOLINAS Y DIESEL </t>
  </si>
  <si>
    <t>FONDO DE ESTABILIZACION DE LOS INGRESOS PARA LAS ENTIDADES FEDERARIVAS (FEIEF)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</si>
  <si>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</si>
  <si>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</si>
  <si>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</si>
  <si>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</si>
  <si>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</si>
  <si>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</si>
  <si>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</si>
  <si>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PARA LA NÓMINA DE SALUD</t>
  </si>
  <si>
    <t>FONDO DE APORTACIONES PARA LOS SERVICIOS DE SALUD  (FASSA)</t>
  </si>
  <si>
    <t>DE APORTACIONES MÚLTIPLES</t>
  </si>
  <si>
    <t>PARA ALIMENTACION Y ASISTENCIA SOCIAL</t>
  </si>
  <si>
    <t xml:space="preserve">PARA LA INFRAESTRUCTURA SOCIAL ESTATAL </t>
  </si>
  <si>
    <t>PARA INFRAESTRUCTURA DE EDUCACION BASICA</t>
  </si>
  <si>
    <t>PARA INFRAESTRUCTURA DE EDUCACION MEDIA SUPERIOR</t>
  </si>
  <si>
    <t>PARA INFRAESTRUCTURA DE EDUCACION SUPERIOR</t>
  </si>
  <si>
    <t>REMANENTES FAM</t>
  </si>
  <si>
    <t>APORTACIONES FEDERALES PARA EDUCACION TECNOLOGICA Y DE ADULTOS</t>
  </si>
  <si>
    <t>EDUCACION TECNOLOGICA</t>
  </si>
  <si>
    <t>APORTACIONES DE FORTALECIMIENTO</t>
  </si>
  <si>
    <t>FONDO DE APORTACIONES PARA LA SEGURIDAD PUBLICA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</si>
  <si>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</si>
  <si>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</si>
  <si>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</si>
  <si>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</si>
  <si>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</si>
  <si>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</si>
  <si>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</si>
  <si>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 MICHOACAN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</si>
  <si>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</si>
  <si>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</si>
  <si>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</si>
  <si>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>UNIVERSIDAD MICHOACANA DE SAN NICOLÁS DE HIDALGO (SUBSIDIO FEDERAL)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</si>
  <si>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</si>
  <si>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</si>
  <si>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</si>
  <si>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</si>
  <si>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</si>
  <si>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DE DESARROLLO PROFESIONAL DOCENTE,TIPO SUPERIOR</t>
  </si>
  <si>
    <t>PROGRAMA NACIONAL DE INGLES</t>
  </si>
  <si>
    <t>EXPANSIÓN DE LA EDUCACIÓN INICIAL</t>
  </si>
  <si>
    <t>PROGRAMA FORTALECIMIENTO DE SERVICIOS DE EDUCACION ESPECIAL</t>
  </si>
  <si>
    <t>FORTALECIMIENTO A LA EXCELENCIA EDUCATIVA</t>
  </si>
  <si>
    <t>PROGRAMA  DESARROLLO PROFESIONAL DOCENTE TIPO SUPERIOR UCEM</t>
  </si>
  <si>
    <t>APOYO FINANCIERO  EXTRAORDINARIO NO REGULARIZABLE DEL PROGRAMA PRESUPUESTARIO U080 CORRESPONDIENTE A CENTROS Y ORGANIZACIONES DE EDUCACION U080,  QUINCENA 01</t>
  </si>
  <si>
    <t>APOYO FINANCIERO  EXTRAORDINARIO NO REGULARIZABLE DEL PROGRAMA PRESUPUESTARIO U080 CORRESPONDIENTE A CENTROS Y ORGANIZACIONES DE EDUCACION U080,  QUINCENA 02</t>
  </si>
  <si>
    <t>APOYO FINANCIERO  EXTRAORDINARIO NO REGULARIZABLE DEL PROGRAMA PRESUPUESTARIO U080 CORRESPONDIENTE A CENTROS Y ORGANIZACIONES DE EDUCACION U080,  QUINCENA 03</t>
  </si>
  <si>
    <t>APOYO FINANCIERO  EXTRAORDINARIO NO REGULARIZABLE DEL PROGRAMA PRESUPUESTARIO U080 CORRESPONDIENTE A CENTROS Y ORGANIZACIONES DE EDUCACION U080, QUINCENA 04</t>
  </si>
  <si>
    <t>APOYO FINANCIERO  EXTRAORDINARIO NO REGULARIZABLE DEL PROGRAMA PRESUPUESTARIO U080 CORRESPONDIENTE A CENTROS Y ORGANIZACIONES DE EDUCACION U080,  QUINCENA 05</t>
  </si>
  <si>
    <t>APOYO FINANCIERO  EXTRAORDINARIO NO REGULARIZABLE DEL PROGRAMA PRESUPUESTARIO U080 CORRESPONDIENTE A CENTROS Y ORGANIZACIONES DE EDUCACION U080,  QUINCENA 06</t>
  </si>
  <si>
    <t>APOYO FINANCIERO  EXTRAORDINARIO NO REGULARIZABLE DEL PROGRAMA PRESUPUESTARIO U080 CORRESPONDIENTE A CENTROS Y ORGANIZACIONES DE EDUCACION U080, QUINCENA 07</t>
  </si>
  <si>
    <t>APOYO FINANCIERO  EXTRAORDINARIO NO REGULARIZABLE DEL PROGRAMA PRESUPUESTARIO U080 CORRESPONDIENTE A CENTROS Y ORGANIZACIONES DE EDUCACION U080, QUINCENA 08</t>
  </si>
  <si>
    <t>APOYO FINANCIERO  EXTRAORDINARIO NO REGULARIZABLE DEL PROGRAMA PRESUPUESTARIO U080 CORRESPONDIENTE A CENTROS Y ORGANIZACIONES DE EDUCACION U080, QUINCENA 09</t>
  </si>
  <si>
    <t>APOYO FINANCIERO  EXTRAORDINARIO NO REGULARIZABLE DEL PROGRAMA PRESUPUESTARIO U080 CORRESPONDIENTE A CENTROS Y ORGANIZACIONES DE EDUCACION U080, QUINCENA 10</t>
  </si>
  <si>
    <t>PROGRAMA  PARA EL DESARROLLO PROFECIONAL DOCENTE TIPO BÁSICO</t>
  </si>
  <si>
    <t>APOYO FINANCIERO  EXTRAORDINARIO NO REGULARIZABLE DEL PROGRAMA PRESUPUESTARIO U080 CORRESPONDIENTE A CENTROS Y ORGANIZACIONES DE EDUCACION U080,  QUINCENA 11</t>
  </si>
  <si>
    <t>APOYO FINANCIERO  EXTRAORDINARIO NO REGULARIZABLE DEL PROGRAMA PRESUPUESTARIO U080 CORRESPONDIENTE A CENTROS Y ORGANIZACIONES DE EDUCACION U080,  QUINCENA 12</t>
  </si>
  <si>
    <t>APOYO FINANCIERO  EXTRAORDINARIO NO REGULARIZABLE DEL PROGRAMA PRESUPUESTARIO U080 CORRESPONDIENTE A CENTROS Y ORGANIZACIONES DE EDUCACION U080,  QUINCENA 13</t>
  </si>
  <si>
    <t>APOYO FINANCIERO  EXTRAORDINARIO NO REGULARIZABLE DEL PROGRAMA PRESUPUESTARIO U080 CORRESPONDIENTE A CENTROS Y ORGANIZACIONES DE EDUCACION U080,  QUINCENA 14</t>
  </si>
  <si>
    <t>APOYO FINANCIERO  EXTRAORDINARIO NO REGULARIZABLE DEL PROGRAMA PRESUPUESTARIO U080 CORRESPONDIENTE A CENTROS Y ORGANIZACIONES DE EDUCACION U080,  QUINCENA 15</t>
  </si>
  <si>
    <t>APOYO FINANCIERO  EXTRAORDINARIO NO REGULARIZABLE DEL PROGRAMA PRESUPUESTARIO U080 CORRESPONDIENTE A CENTROS Y ORGANIZACIONES DE EDUCACION U080,  QUINCENA 16</t>
  </si>
  <si>
    <t>APOYO FINANCIERO  EXTRAORDINARIO NO REGULARIZABLE DEL PROGRAMA PRESUPUESTARIO U080 CORRESPONDIENTE A CENTROS Y ORGANIZACIONES DE EDUCACION U080,  QUINCENA 17</t>
  </si>
  <si>
    <t>APOYO FINANCIERO  EXTRAORDINARIO NO REGULARIZABLE DEL PROGRAMA PRESUPUESTARIO U080 CORRESPONDIENTE A CENTROS Y ORGANIZACIONES DE EDUCACION U080,  QUINCENA 18</t>
  </si>
  <si>
    <t>DESARROLLO PROFESIOPNAL DOCENTE (CONSOLIDACION) UIIM  2023</t>
  </si>
  <si>
    <t>PROGRAMA PARA EL DESARROLLO PROFESIONAL  DOCENTE TIPO SUPERIOR PRODEP UTM</t>
  </si>
  <si>
    <t>PROGRAMA EXPANSIÓN  DE LA EDUCACION MEDIA SUPERIOR Y SUPERIOR (U079) INSTITUTO TECNOLOGICO</t>
  </si>
  <si>
    <t>PROGRAMA EXPANSIÓN DE LA EDUCACION  MEDIA SUPERIOR Y SUPERIOR TIPO SUPERIOR U079 UNIVERSIDAD TECNOLOGIA DE MORELIA</t>
  </si>
  <si>
    <t>APOYO FINANCIERO RECURSO FEDERAL  EXTRA NO REGULARIZABLE UIIM 2022</t>
  </si>
  <si>
    <t>PROGRAMA ATENCION PLANTELES EDUCATIVOS MEDIA SUPERIRO  ESTUDIANTES CON DISCAPACIDAD</t>
  </si>
  <si>
    <t>TRANSFERENCIAS FEDERALES POR CONVENIO EN MATERIA DE SALUD</t>
  </si>
  <si>
    <t>IMSS-BIENESTAR</t>
  </si>
  <si>
    <t>PROG FORTALECIMIENTO A LA ATENCION MEDICA</t>
  </si>
  <si>
    <t>CRESCA-CONADIC</t>
  </si>
  <si>
    <t xml:space="preserve"> PROGRAMA IMSS BIENESTAR PRESTACION GRATUITA</t>
  </si>
  <si>
    <t>CONV COORD ACC INFRA MOD CONST PER S/SEG SOC</t>
  </si>
  <si>
    <t xml:space="preserve"> GOB MICH/CONVENIO SaNAS</t>
  </si>
  <si>
    <t>ACC INFR, MOD MODIF Y ADEC ATN SALUD PERNS SIN SS</t>
  </si>
  <si>
    <t>TRANSFERENCIAS FEDERALES POR CONVENIO EN MATERIA HIDRAULICA</t>
  </si>
  <si>
    <t>REHABILITACION DE DISTRITOS DE RIEGO</t>
  </si>
  <si>
    <t>TECNIFICACION DE DISTRITOS DE RIEGO</t>
  </si>
  <si>
    <t>PROAGUA</t>
  </si>
  <si>
    <t>TRANSFERENCIAS FEDERALES POR CONVENIO EN MATERIA DESARROLLO URBANO</t>
  </si>
  <si>
    <t>PROGRAMA NACIONAL RECONSTRUCCION  TEMPLO NUESTRA SEÑORA DE LA ASUNCION</t>
  </si>
  <si>
    <t>PROGRAMA FONDO DE CULTURA</t>
  </si>
  <si>
    <t>PROGRAMA DE APOYOS A LA CULTURA S268</t>
  </si>
  <si>
    <t>TRANSFERENCIAS FEDERALES POR CONVENIO EN  MATERIA DE ATENCION A GRUPOS VULNERABLES</t>
  </si>
  <si>
    <t xml:space="preserve">PROGRAMA DE APOYO A LAS INSTANCIAS DE MUJERES EN LAS ENTIDADES FEDERATIVAS PAIMEF </t>
  </si>
  <si>
    <t>COMISION DE BUSQUEDA DE PERSONAS DEL ESTADO DE MICHOACAN</t>
  </si>
  <si>
    <t>FONDO PARA EL BIENESTAR Y AVANCE DE LAS MUJERES (FOBAM)</t>
  </si>
  <si>
    <t xml:space="preserve"> CENTRO EXTERNO DE ATENCIÒN</t>
  </si>
  <si>
    <t>CENTRO EXTENO ATENCIÒN MUNICIPIO URUAPAN MICHOACAN</t>
  </si>
  <si>
    <t>PRGRAMA ADELANTO BIENESTAR E IGUALDAD MUJERES (PROABIM)</t>
  </si>
  <si>
    <t>PROYECTO REFUGIO ERENDIRA</t>
  </si>
  <si>
    <t>REFUGIO INTEGRAL A MUJERES, SUS HIJAS E HIJOS PARA EL MUNICIPIO DE URUAPAN  MICHOACAN</t>
  </si>
  <si>
    <t>AVGM/MICH/AC03/SISDMM/027</t>
  </si>
  <si>
    <t>REFUGIO AYUNTAMIENTO DE MORELIA" FOLIO R-2024-061</t>
  </si>
  <si>
    <t>PROGRAMA DE MODERNIZACION REGISTRO PUBLICO PROPIEDAD CATASTROS</t>
  </si>
  <si>
    <t>AVGM/MICH/AC02/SISDMM/007</t>
  </si>
  <si>
    <t xml:space="preserve">OPERACIÓN DE LOS CJM MORELIA - URUAPAN, MICHOACAN DE OCAMPO </t>
  </si>
  <si>
    <t>PROGRAMA ATENCION PERSONAS DISCAPACITADAS EQUIPO UNIDADES BASICAS DE REHABILITACION ESTADO MICHOACAN</t>
  </si>
  <si>
    <t>TRANSFERENCIAS FEDERALES POR CONVENIO EN MATERIA  DE SEGURIDAD PUBLICA</t>
  </si>
  <si>
    <t>FONDO PARA EL FORTALECIMIENTO DE LAS INSTITUCIONES DE SEGURIDAD PUBLICA (FOFISP)</t>
  </si>
  <si>
    <t xml:space="preserve">FORTALECIMIENTO PARA LA ATENCIÓN DE NIÑA MIGRANTES EN EL ESTADO DE MICHOACAN DE OCAMPO </t>
  </si>
  <si>
    <t>TRANSFERENCIAS FEDERALES POR CONVENIO EN MATERIA  DE DESARROLLO REGIONAL</t>
  </si>
  <si>
    <t>APOYO A INSTITUCIONES ESTATALES DE CULTURA</t>
  </si>
  <si>
    <t>CENTRO EXTERNO DE ATENCION INTEGRAL PARA EL REFUGIO MUNICIPAL DE MORELIA VFOLIO C-2024-039</t>
  </si>
  <si>
    <t>TRANSFERENCIAS FEDERALES POR CONVENIO EN MATERIA  DE ARMONIZACION</t>
  </si>
  <si>
    <t>ARMONIZACION CONTABLE</t>
  </si>
  <si>
    <t>TRANSFERENCIAS FEDERALES POR CONVENIO EN DIVERSAS MATERIAS</t>
  </si>
  <si>
    <t xml:space="preserve">REGISTRO DE VEHICULOS USADOS DE PROCEDENCIA EXTRANJERA </t>
  </si>
  <si>
    <t>FORTALECIMIENTO DEL REGISTRO CIVIL DEL ESTADO</t>
  </si>
  <si>
    <t>PROGRAMA APOYOS PARA EL DESARROLLO FORESTAL SUSTENTABLE CONAFOR</t>
  </si>
  <si>
    <t>REGISTRO VEHICULOS USADOS  PROCEDENCIA EXTRANJERA</t>
  </si>
  <si>
    <t>CAPACITACION AMBIENTAL EN MATERIA CULTURA DEL AGUA</t>
  </si>
  <si>
    <t>PROGRAMA DE APOYOS A LAS CULTURAS MUNICIPALES Y COMUNITARIAS PACMYC</t>
  </si>
  <si>
    <t xml:space="preserve">INCENTIVOS DERIVADOS DE LA COLABORACIÓN FISCAL </t>
  </si>
  <si>
    <t xml:space="preserve"> INCENTIVOS POR MULTAS FISCALES FEDERALES </t>
  </si>
  <si>
    <t>INCENTIVOS POR LA ADMINITRACION ISR POR ENAJENACION DE INMUEBLES</t>
  </si>
  <si>
    <t>ISR ENAJENACIÓN TERRENOS Y CONSTITUCION ARTICULO 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</si>
  <si>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</si>
  <si>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</si>
  <si>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</si>
  <si>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</si>
  <si>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</si>
  <si>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</si>
  <si>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</si>
  <si>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</si>
  <si>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</si>
  <si>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</si>
  <si>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</si>
  <si>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</si>
  <si>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</si>
  <si>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</si>
  <si>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</si>
  <si>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</si>
  <si>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</si>
  <si>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</si>
  <si>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INGRESOS PROPIOS SECRETARIA DE CULTURA</t>
  </si>
  <si>
    <t>AERODROMO GENERAL LAZARO CARDENAS DEL RIO</t>
  </si>
  <si>
    <t>VENTA DE BIENES MUEBLES  ADMINISTRACION  PARAESTATAL</t>
  </si>
  <si>
    <t>ENDEUDAMIENTO INTERNO</t>
  </si>
  <si>
    <t>REFINANCIAMIENTO Y/O EMPRESTITO</t>
  </si>
  <si>
    <t>GOBIERNO DEL ESTADO DE MICHOACÁN DE OCAMPO</t>
  </si>
  <si>
    <t>ESTADO ANALÍTICO DE LOS INGRESOS DEVENGADOS</t>
  </si>
  <si>
    <t>(Pesos)</t>
  </si>
  <si>
    <t>DEL 1° DE ENERO AL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</si>
</sst>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3" borderId="3" xfId="0" applyFont="1" applyFill="1" applyBorder="1" applyAlignment="1">
      <alignment horizontal="justify" vertical="center" wrapText="1"/>
    </xf>
    <xf numFmtId="43" fontId="2" fillId="3" borderId="3" xfId="1" applyNumberFormat="1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justify" vertical="center" wrapText="1"/>
    </xf>
    <xf numFmtId="43" fontId="2" fillId="3" borderId="4" xfId="1" applyNumberFormat="1" applyFont="1" applyFill="1" applyBorder="1" applyAlignment="1">
      <alignment vertical="center"/>
    </xf>
    <xf numFmtId="43" fontId="2" fillId="3" borderId="4" xfId="1" applyFont="1" applyFill="1" applyBorder="1" applyAlignment="1">
      <alignment vertical="center"/>
    </xf>
    <xf numFmtId="0" fontId="3" fillId="0" borderId="4" xfId="0" applyFont="1" applyBorder="1" applyAlignment="1">
      <alignment horizontal="justify" vertical="center" wrapText="1"/>
    </xf>
    <xf numFmtId="43" fontId="3" fillId="0" borderId="4" xfId="1" applyNumberFormat="1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43" fontId="3" fillId="0" borderId="4" xfId="1" applyNumberFormat="1" applyFont="1" applyFill="1" applyBorder="1" applyAlignment="1">
      <alignment vertical="center"/>
    </xf>
    <xf numFmtId="43" fontId="4" fillId="0" borderId="4" xfId="1" applyNumberFormat="1" applyFont="1" applyFill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3" fontId="4" fillId="0" borderId="4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3" fontId="4" fillId="0" borderId="4" xfId="1" applyFont="1" applyFill="1" applyBorder="1" applyAlignment="1">
      <alignment vertical="center"/>
    </xf>
    <xf numFmtId="43" fontId="5" fillId="3" borderId="4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4"/>
  <sheetViews>
    <sheetView showGridLines="0" tabSelected="1" zoomScaleNormal="100" workbookViewId="0">
      <selection activeCell="A8" sqref="A8"/>
    </sheetView>
  </sheetViews>
  <sheetFormatPr baseColWidth="10" defaultRowHeight="15" x14ac:dyDescent="0.25"/>
  <cols>
    <col min="1" max="1" width="121.42578125" customWidth="1"/>
    <col min="2" max="2" width="24.7109375" customWidth="1"/>
    <col min="3" max="3" width="21.7109375" customWidth="1"/>
  </cols>
  <sheetData>
    <row r="1" spans="1:3" x14ac:dyDescent="0.25">
      <c r="A1" s="24" t="s">
        <v>501</v>
      </c>
      <c r="B1" s="24"/>
      <c r="C1" s="24"/>
    </row>
    <row r="2" spans="1:3" x14ac:dyDescent="0.25">
      <c r="A2" s="24" t="s">
        <v>502</v>
      </c>
      <c r="B2" s="24"/>
      <c r="C2" s="24"/>
    </row>
    <row r="3" spans="1:3" x14ac:dyDescent="0.25">
      <c r="A3" s="24" t="s">
        <v>504</v>
      </c>
      <c r="B3" s="24"/>
      <c r="C3" s="24"/>
    </row>
    <row r="4" spans="1:3" x14ac:dyDescent="0.25">
      <c r="A4" s="24" t="s">
        <v>503</v>
      </c>
      <c r="B4" s="24"/>
      <c r="C4" s="24"/>
    </row>
    <row r="5" spans="1:3" x14ac:dyDescent="0.25">
      <c r="A5" s="19"/>
      <c r="B5" s="19"/>
      <c r="C5" s="19"/>
    </row>
    <row r="6" spans="1:3" x14ac:dyDescent="0.25">
      <c r="A6" s="20" t="s">
        <v>0</v>
      </c>
      <c r="B6" s="22" t="s">
        <v>1</v>
      </c>
      <c r="C6" s="20" t="s">
        <v>2</v>
      </c>
    </row>
    <row r="7" spans="1:3" ht="30.75" customHeight="1" thickBot="1" x14ac:dyDescent="0.3">
      <c r="A7" s="21"/>
      <c r="B7" s="23"/>
      <c r="C7" s="21"/>
    </row>
    <row r="8" spans="1:3" x14ac:dyDescent="0.25">
      <c r="A8" s="1" t="s">
        <v>3</v>
      </c>
      <c r="B8" s="2">
        <f>B9+B361+B504+B513</f>
        <v>79116621466.020004</v>
      </c>
      <c r="C8" s="3">
        <v>100</v>
      </c>
    </row>
    <row r="9" spans="1:3" x14ac:dyDescent="0.25">
      <c r="A9" s="4" t="s">
        <v>4</v>
      </c>
      <c r="B9" s="5">
        <f>B10+B42+B52+B308+B319+B356</f>
        <v>5896533491.9099998</v>
      </c>
      <c r="C9" s="5">
        <f ca="1">B9*$C$15/$B$15</f>
        <v>7.4529642224959227</v>
      </c>
    </row>
    <row r="10" spans="1:3" x14ac:dyDescent="0.25">
      <c r="A10" s="4" t="s">
        <v>5</v>
      </c>
      <c r="B10" s="5">
        <f>B11+B13+B19+B22+B38</f>
        <v>2838451854.8699999</v>
      </c>
      <c r="C10" s="6">
        <f t="shared" ref="C10:C73" ca="1" si="0">B10*$C$15/$B$15</f>
        <v>3.5876808213923717</v>
      </c>
    </row>
    <row r="11" spans="1:3" x14ac:dyDescent="0.25">
      <c r="A11" s="4" t="s">
        <v>6</v>
      </c>
      <c r="B11" s="5">
        <f>SUM(B12)</f>
        <v>4490006.16</v>
      </c>
      <c r="C11" s="6">
        <f t="shared" ca="1" si="0"/>
        <v>5.675174289297002E-3</v>
      </c>
    </row>
    <row r="12" spans="1:3" x14ac:dyDescent="0.25">
      <c r="A12" s="7" t="s">
        <v>7</v>
      </c>
      <c r="B12" s="8">
        <v>4490006.16</v>
      </c>
      <c r="C12" s="9">
        <f t="shared" ca="1" si="0"/>
        <v>5.675174289297002E-3</v>
      </c>
    </row>
    <row r="13" spans="1:3" x14ac:dyDescent="0.25">
      <c r="A13" s="4" t="s">
        <v>8</v>
      </c>
      <c r="B13" s="5">
        <f>SUM(B14:B18)</f>
        <v>127427825.16</v>
      </c>
      <c r="C13" s="6">
        <f t="shared" ca="1" si="0"/>
        <v>0.16106327949649529</v>
      </c>
    </row>
    <row r="14" spans="1:3" x14ac:dyDescent="0.25">
      <c r="A14" s="7" t="s">
        <v>9</v>
      </c>
      <c r="B14" s="8">
        <v>41448074.210000001</v>
      </c>
      <c r="C14" s="9">
        <f t="shared" ca="1" si="0"/>
        <v>5.2388579595504643E-2</v>
      </c>
    </row>
    <row r="15" spans="1:3" x14ac:dyDescent="0.25">
      <c r="A15" s="7" t="s">
        <v>10</v>
      </c>
      <c r="B15" s="8">
        <v>26945710.739999998</v>
      </c>
      <c r="C15" s="9">
        <f t="shared" ca="1" si="0"/>
        <v>3.4058217149190301E-2</v>
      </c>
    </row>
    <row r="16" spans="1:3" x14ac:dyDescent="0.25">
      <c r="A16" s="7" t="s">
        <v>11</v>
      </c>
      <c r="B16" s="8">
        <v>28682898.57</v>
      </c>
      <c r="C16" s="9">
        <f t="shared" ca="1" si="0"/>
        <v>3.6253947702151422E-2</v>
      </c>
    </row>
    <row r="17" spans="1:3" x14ac:dyDescent="0.25">
      <c r="A17" s="7" t="s">
        <v>12</v>
      </c>
      <c r="B17" s="8">
        <v>17464132.039999999</v>
      </c>
      <c r="C17" s="9">
        <f t="shared" ca="1" si="0"/>
        <v>2.2073910281293688E-2</v>
      </c>
    </row>
    <row r="18" spans="1:3" x14ac:dyDescent="0.25">
      <c r="A18" s="7" t="s">
        <v>13</v>
      </c>
      <c r="B18" s="8">
        <v>12887009.6</v>
      </c>
      <c r="C18" s="9">
        <f t="shared" ca="1" si="0"/>
        <v>1.6288624768355249E-2</v>
      </c>
    </row>
    <row r="19" spans="1:3" x14ac:dyDescent="0.25">
      <c r="A19" s="4" t="s">
        <v>14</v>
      </c>
      <c r="B19" s="5">
        <f>SUM(B20:B21)</f>
        <v>2572691469.8699999</v>
      </c>
      <c r="C19" s="6">
        <f t="shared" ca="1" si="0"/>
        <v>3.2517711477037121</v>
      </c>
    </row>
    <row r="20" spans="1:3" ht="24" x14ac:dyDescent="0.25">
      <c r="A20" s="7" t="s">
        <v>15</v>
      </c>
      <c r="B20" s="8">
        <v>2572620473.25</v>
      </c>
      <c r="C20" s="9">
        <f t="shared" ca="1" si="0"/>
        <v>3.2516814110356331</v>
      </c>
    </row>
    <row r="21" spans="1:3" ht="24" x14ac:dyDescent="0.25">
      <c r="A21" s="7" t="s">
        <v>16</v>
      </c>
      <c r="B21" s="10">
        <v>70996.62</v>
      </c>
      <c r="C21" s="9">
        <f t="shared" ca="1" si="0"/>
        <v>8.9736668078644526E-5</v>
      </c>
    </row>
    <row r="22" spans="1:3" x14ac:dyDescent="0.25">
      <c r="A22" s="4" t="s">
        <v>17</v>
      </c>
      <c r="B22" s="5">
        <f>SUM(B23+B29+B32)</f>
        <v>133840369.55999999</v>
      </c>
      <c r="C22" s="6">
        <f t="shared" ca="1" si="0"/>
        <v>0.16916845926931223</v>
      </c>
    </row>
    <row r="23" spans="1:3" x14ac:dyDescent="0.25">
      <c r="A23" s="4" t="s">
        <v>18</v>
      </c>
      <c r="B23" s="5">
        <f>SUM(B24:B28)</f>
        <v>22253142.050000001</v>
      </c>
      <c r="C23" s="6">
        <f t="shared" ca="1" si="0"/>
        <v>2.8127012551411285E-2</v>
      </c>
    </row>
    <row r="24" spans="1:3" x14ac:dyDescent="0.25">
      <c r="A24" s="7" t="s">
        <v>19</v>
      </c>
      <c r="B24" s="8">
        <v>593983.39</v>
      </c>
      <c r="C24" s="9">
        <f t="shared" ca="1" si="0"/>
        <v>7.5076940722893664E-4</v>
      </c>
    </row>
    <row r="25" spans="1:3" x14ac:dyDescent="0.25">
      <c r="A25" s="7" t="s">
        <v>20</v>
      </c>
      <c r="B25" s="8">
        <v>134647.25</v>
      </c>
      <c r="C25" s="9">
        <f t="shared" ca="1" si="0"/>
        <v>1.7018832137293677E-4</v>
      </c>
    </row>
    <row r="26" spans="1:3" x14ac:dyDescent="0.25">
      <c r="A26" s="7" t="s">
        <v>21</v>
      </c>
      <c r="B26" s="11">
        <v>21391927.52</v>
      </c>
      <c r="C26" s="9">
        <f t="shared" ca="1" si="0"/>
        <v>2.7038474499555914E-2</v>
      </c>
    </row>
    <row r="27" spans="1:3" x14ac:dyDescent="0.25">
      <c r="A27" s="7" t="s">
        <v>22</v>
      </c>
      <c r="B27" s="8">
        <v>37643.53</v>
      </c>
      <c r="C27" s="9">
        <f t="shared" ca="1" si="0"/>
        <v>4.7579799671005432E-5</v>
      </c>
    </row>
    <row r="28" spans="1:3" x14ac:dyDescent="0.25">
      <c r="A28" s="7" t="s">
        <v>23</v>
      </c>
      <c r="B28" s="8">
        <v>94940.36</v>
      </c>
      <c r="C28" s="9">
        <f t="shared" ca="1" si="0"/>
        <v>1.2000052358248914E-4</v>
      </c>
    </row>
    <row r="29" spans="1:3" x14ac:dyDescent="0.25">
      <c r="A29" s="4" t="s">
        <v>24</v>
      </c>
      <c r="B29" s="5">
        <f>SUM(B30:B31)</f>
        <v>108501000.41</v>
      </c>
      <c r="C29" s="6">
        <f t="shared" ca="1" si="0"/>
        <v>0.13714058866454551</v>
      </c>
    </row>
    <row r="30" spans="1:3" x14ac:dyDescent="0.25">
      <c r="A30" s="12" t="s">
        <v>25</v>
      </c>
      <c r="B30" s="13">
        <v>108501000.41</v>
      </c>
      <c r="C30" s="9">
        <f t="shared" ca="1" si="0"/>
        <v>0.13714058866454551</v>
      </c>
    </row>
    <row r="31" spans="1:3" x14ac:dyDescent="0.25">
      <c r="A31" s="12" t="s">
        <v>26</v>
      </c>
      <c r="B31" s="13">
        <v>0</v>
      </c>
      <c r="C31" s="9">
        <f t="shared" ca="1" si="0"/>
        <v>0</v>
      </c>
    </row>
    <row r="32" spans="1:3" x14ac:dyDescent="0.25">
      <c r="A32" s="4" t="s">
        <v>27</v>
      </c>
      <c r="B32" s="5">
        <f>SUM(B33:B37)</f>
        <v>3086227.1000000006</v>
      </c>
      <c r="C32" s="6">
        <f t="shared" ca="1" si="0"/>
        <v>3.900858053355466E-3</v>
      </c>
    </row>
    <row r="33" spans="1:3" x14ac:dyDescent="0.25">
      <c r="A33" s="12" t="s">
        <v>28</v>
      </c>
      <c r="B33" s="13">
        <v>109744.3</v>
      </c>
      <c r="C33" s="9">
        <f t="shared" ca="1" si="0"/>
        <v>1.3871206576627435E-4</v>
      </c>
    </row>
    <row r="34" spans="1:3" x14ac:dyDescent="0.25">
      <c r="A34" s="12" t="s">
        <v>29</v>
      </c>
      <c r="B34" s="13">
        <v>16965.09</v>
      </c>
      <c r="C34" s="9">
        <f t="shared" ca="1" si="0"/>
        <v>2.1443142648964579E-5</v>
      </c>
    </row>
    <row r="35" spans="1:3" x14ac:dyDescent="0.25">
      <c r="A35" s="12" t="s">
        <v>30</v>
      </c>
      <c r="B35" s="11">
        <v>2949700.56</v>
      </c>
      <c r="C35" s="9">
        <f t="shared" ca="1" si="0"/>
        <v>3.7282943904105841E-3</v>
      </c>
    </row>
    <row r="36" spans="1:3" x14ac:dyDescent="0.25">
      <c r="A36" s="12" t="s">
        <v>31</v>
      </c>
      <c r="B36" s="13">
        <v>2270.4299999999998</v>
      </c>
      <c r="C36" s="9">
        <f t="shared" ca="1" si="0"/>
        <v>2.8697256757546609E-6</v>
      </c>
    </row>
    <row r="37" spans="1:3" x14ac:dyDescent="0.25">
      <c r="A37" s="12" t="s">
        <v>32</v>
      </c>
      <c r="B37" s="13">
        <v>7546.72</v>
      </c>
      <c r="C37" s="9">
        <f t="shared" ca="1" si="0"/>
        <v>9.5387288538872452E-6</v>
      </c>
    </row>
    <row r="38" spans="1:3" ht="24" x14ac:dyDescent="0.25">
      <c r="A38" s="4" t="s">
        <v>33</v>
      </c>
      <c r="B38" s="5">
        <f>SUM(B39:B41)</f>
        <v>2184.12</v>
      </c>
      <c r="C38" s="6">
        <f t="shared" ca="1" si="0"/>
        <v>2.7606335552865628E-6</v>
      </c>
    </row>
    <row r="39" spans="1:3" ht="24" x14ac:dyDescent="0.25">
      <c r="A39" s="12" t="s">
        <v>34</v>
      </c>
      <c r="B39" s="13">
        <v>583.92999999999995</v>
      </c>
      <c r="C39" s="9">
        <f t="shared" ca="1" si="0"/>
        <v>7.3806235552006415E-7</v>
      </c>
    </row>
    <row r="40" spans="1:3" x14ac:dyDescent="0.25">
      <c r="A40" s="12" t="s">
        <v>35</v>
      </c>
      <c r="B40" s="13">
        <v>408.85</v>
      </c>
      <c r="C40" s="9">
        <f t="shared" ca="1" si="0"/>
        <v>5.1676878059763713E-7</v>
      </c>
    </row>
    <row r="41" spans="1:3" x14ac:dyDescent="0.25">
      <c r="A41" s="12" t="s">
        <v>36</v>
      </c>
      <c r="B41" s="13">
        <v>1191.3399999999999</v>
      </c>
      <c r="C41" s="9">
        <f t="shared" ca="1" si="0"/>
        <v>1.5058024191688613E-6</v>
      </c>
    </row>
    <row r="42" spans="1:3" x14ac:dyDescent="0.25">
      <c r="A42" s="4" t="s">
        <v>37</v>
      </c>
      <c r="B42" s="5">
        <f>+B43</f>
        <v>40891794.310000002</v>
      </c>
      <c r="C42" s="6">
        <f t="shared" ca="1" si="0"/>
        <v>5.1685465774802729E-2</v>
      </c>
    </row>
    <row r="43" spans="1:3" x14ac:dyDescent="0.25">
      <c r="A43" s="4" t="s">
        <v>38</v>
      </c>
      <c r="B43" s="5">
        <f>+B44+B50</f>
        <v>40891794.310000002</v>
      </c>
      <c r="C43" s="6">
        <f t="shared" ca="1" si="0"/>
        <v>5.1685465774802729E-2</v>
      </c>
    </row>
    <row r="44" spans="1:3" x14ac:dyDescent="0.25">
      <c r="A44" s="4" t="s">
        <v>39</v>
      </c>
      <c r="B44" s="5">
        <f t="shared" ref="B44" si="1">SUM(B45:B49)</f>
        <v>40891794.310000002</v>
      </c>
      <c r="C44" s="6">
        <f t="shared" ca="1" si="0"/>
        <v>5.1685465774802729E-2</v>
      </c>
    </row>
    <row r="45" spans="1:3" x14ac:dyDescent="0.25">
      <c r="A45" s="12" t="s">
        <v>40</v>
      </c>
      <c r="B45" s="13">
        <v>32045043.309999999</v>
      </c>
      <c r="C45" s="9">
        <f t="shared" ca="1" si="0"/>
        <v>4.0503553761788359E-2</v>
      </c>
    </row>
    <row r="46" spans="1:3" x14ac:dyDescent="0.25">
      <c r="A46" s="14" t="s">
        <v>41</v>
      </c>
      <c r="B46" s="11">
        <v>115751</v>
      </c>
      <c r="C46" s="15">
        <f t="shared" ca="1" si="0"/>
        <v>1.4630427570736724E-4</v>
      </c>
    </row>
    <row r="47" spans="1:3" x14ac:dyDescent="0.25">
      <c r="A47" s="14" t="s">
        <v>42</v>
      </c>
      <c r="B47" s="11">
        <v>331000</v>
      </c>
      <c r="C47" s="15">
        <f t="shared" ca="1" si="0"/>
        <v>4.1836973554559837E-4</v>
      </c>
    </row>
    <row r="48" spans="1:3" x14ac:dyDescent="0.25">
      <c r="A48" s="14" t="s">
        <v>43</v>
      </c>
      <c r="B48" s="11">
        <v>8400000</v>
      </c>
      <c r="C48" s="15">
        <f t="shared" ca="1" si="0"/>
        <v>1.0617238001761408E-2</v>
      </c>
    </row>
    <row r="49" spans="1:3" x14ac:dyDescent="0.25">
      <c r="A49" s="14" t="s">
        <v>44</v>
      </c>
      <c r="B49" s="11">
        <v>0</v>
      </c>
      <c r="C49" s="15">
        <f t="shared" ca="1" si="0"/>
        <v>0</v>
      </c>
    </row>
    <row r="50" spans="1:3" x14ac:dyDescent="0.25">
      <c r="A50" s="4" t="s">
        <v>45</v>
      </c>
      <c r="B50" s="16">
        <f>B51</f>
        <v>0</v>
      </c>
      <c r="C50" s="6">
        <f t="shared" ca="1" si="0"/>
        <v>0</v>
      </c>
    </row>
    <row r="51" spans="1:3" x14ac:dyDescent="0.25">
      <c r="A51" s="12" t="s">
        <v>45</v>
      </c>
      <c r="B51" s="13">
        <v>0</v>
      </c>
      <c r="C51" s="9">
        <f t="shared" ca="1" si="0"/>
        <v>0</v>
      </c>
    </row>
    <row r="52" spans="1:3" x14ac:dyDescent="0.25">
      <c r="A52" s="4" t="s">
        <v>46</v>
      </c>
      <c r="B52" s="5">
        <f>B53+B223+B304</f>
        <v>2350702909.4000001</v>
      </c>
      <c r="C52" s="6">
        <f t="shared" ca="1" si="0"/>
        <v>2.9711871738729507</v>
      </c>
    </row>
    <row r="53" spans="1:3" x14ac:dyDescent="0.25">
      <c r="A53" s="4" t="s">
        <v>47</v>
      </c>
      <c r="B53" s="5">
        <f>B54+B67+B86+B101+B104+B113+B127+B147+B155+B158+B221</f>
        <v>2263257229.21</v>
      </c>
      <c r="C53" s="6">
        <f t="shared" ca="1" si="0"/>
        <v>2.8606596025868622</v>
      </c>
    </row>
    <row r="54" spans="1:3" x14ac:dyDescent="0.25">
      <c r="A54" s="4" t="s">
        <v>48</v>
      </c>
      <c r="B54" s="5">
        <f>SUM(B55:B66)</f>
        <v>6774533</v>
      </c>
      <c r="C54" s="6">
        <f t="shared" ca="1" si="0"/>
        <v>8.5627177633079438E-3</v>
      </c>
    </row>
    <row r="55" spans="1:3" x14ac:dyDescent="0.25">
      <c r="A55" s="7" t="s">
        <v>49</v>
      </c>
      <c r="B55" s="13">
        <v>0</v>
      </c>
      <c r="C55" s="9">
        <f t="shared" ca="1" si="0"/>
        <v>0</v>
      </c>
    </row>
    <row r="56" spans="1:3" x14ac:dyDescent="0.25">
      <c r="A56" s="7" t="s">
        <v>50</v>
      </c>
      <c r="B56" s="13">
        <v>33135</v>
      </c>
      <c r="C56" s="9">
        <f t="shared" ca="1" si="0"/>
        <v>4.1881212046233844E-5</v>
      </c>
    </row>
    <row r="57" spans="1:3" x14ac:dyDescent="0.25">
      <c r="A57" s="7" t="s">
        <v>51</v>
      </c>
      <c r="B57" s="13">
        <v>37081</v>
      </c>
      <c r="C57" s="9">
        <f t="shared" ca="1" si="0"/>
        <v>4.6868785993251759E-5</v>
      </c>
    </row>
    <row r="58" spans="1:3" x14ac:dyDescent="0.25">
      <c r="A58" s="7" t="s">
        <v>52</v>
      </c>
      <c r="B58" s="13">
        <v>0</v>
      </c>
      <c r="C58" s="9">
        <f t="shared" ca="1" si="0"/>
        <v>0</v>
      </c>
    </row>
    <row r="59" spans="1:3" x14ac:dyDescent="0.25">
      <c r="A59" s="7" t="s">
        <v>53</v>
      </c>
      <c r="B59" s="13">
        <v>896</v>
      </c>
      <c r="C59" s="9">
        <f t="shared" ca="1" si="0"/>
        <v>1.1325053868545502E-6</v>
      </c>
    </row>
    <row r="60" spans="1:3" x14ac:dyDescent="0.25">
      <c r="A60" s="7" t="s">
        <v>54</v>
      </c>
      <c r="B60" s="13">
        <v>326280</v>
      </c>
      <c r="C60" s="9">
        <f t="shared" ca="1" si="0"/>
        <v>4.1240385895413242E-4</v>
      </c>
    </row>
    <row r="61" spans="1:3" ht="24" x14ac:dyDescent="0.25">
      <c r="A61" s="7" t="s">
        <v>55</v>
      </c>
      <c r="B61" s="13">
        <v>3565445</v>
      </c>
      <c r="C61" s="9">
        <f t="shared" ca="1" si="0"/>
        <v>4.5065688270464529E-3</v>
      </c>
    </row>
    <row r="62" spans="1:3" x14ac:dyDescent="0.25">
      <c r="A62" s="7" t="s">
        <v>56</v>
      </c>
      <c r="B62" s="13">
        <v>250572</v>
      </c>
      <c r="C62" s="9">
        <f t="shared" ca="1" si="0"/>
        <v>3.1671220959254284E-4</v>
      </c>
    </row>
    <row r="63" spans="1:3" x14ac:dyDescent="0.25">
      <c r="A63" s="7" t="s">
        <v>57</v>
      </c>
      <c r="B63" s="13">
        <v>267530</v>
      </c>
      <c r="C63" s="9">
        <f t="shared" ca="1" si="0"/>
        <v>3.3814639078705115E-4</v>
      </c>
    </row>
    <row r="64" spans="1:3" x14ac:dyDescent="0.25">
      <c r="A64" s="7" t="s">
        <v>58</v>
      </c>
      <c r="B64" s="13">
        <v>401667</v>
      </c>
      <c r="C64" s="9">
        <f t="shared" ca="1" si="0"/>
        <v>5.0768977814922612E-4</v>
      </c>
    </row>
    <row r="65" spans="1:3" x14ac:dyDescent="0.25">
      <c r="A65" s="7" t="s">
        <v>59</v>
      </c>
      <c r="B65" s="13">
        <v>1174246</v>
      </c>
      <c r="C65" s="9">
        <f t="shared" ca="1" si="0"/>
        <v>1.484196339835277E-3</v>
      </c>
    </row>
    <row r="66" spans="1:3" x14ac:dyDescent="0.25">
      <c r="A66" s="7" t="s">
        <v>60</v>
      </c>
      <c r="B66" s="13">
        <v>717681</v>
      </c>
      <c r="C66" s="9">
        <f t="shared" ca="1" si="0"/>
        <v>9.0711785551692015E-4</v>
      </c>
    </row>
    <row r="67" spans="1:3" x14ac:dyDescent="0.25">
      <c r="A67" s="4" t="s">
        <v>61</v>
      </c>
      <c r="B67" s="5">
        <f>SUM(B68:B85)</f>
        <v>90202978.680000007</v>
      </c>
      <c r="C67" s="6">
        <f t="shared" ca="1" si="0"/>
        <v>0.11401267775159168</v>
      </c>
    </row>
    <row r="68" spans="1:3" x14ac:dyDescent="0.25">
      <c r="A68" s="17" t="s">
        <v>62</v>
      </c>
      <c r="B68" s="13">
        <v>13262575</v>
      </c>
      <c r="C68" s="9">
        <f t="shared" ca="1" si="0"/>
        <v>1.6763323248953667E-2</v>
      </c>
    </row>
    <row r="69" spans="1:3" x14ac:dyDescent="0.25">
      <c r="A69" s="17" t="s">
        <v>63</v>
      </c>
      <c r="B69" s="13">
        <v>43482916</v>
      </c>
      <c r="C69" s="9">
        <f t="shared" ca="1" si="0"/>
        <v>5.4960531926499905E-2</v>
      </c>
    </row>
    <row r="70" spans="1:3" x14ac:dyDescent="0.25">
      <c r="A70" s="17" t="s">
        <v>64</v>
      </c>
      <c r="B70" s="11">
        <v>23010392</v>
      </c>
      <c r="C70" s="9">
        <f t="shared" ca="1" si="0"/>
        <v>2.908414385450318E-2</v>
      </c>
    </row>
    <row r="71" spans="1:3" x14ac:dyDescent="0.25">
      <c r="A71" s="17" t="s">
        <v>65</v>
      </c>
      <c r="B71" s="13">
        <v>1447642</v>
      </c>
      <c r="C71" s="9">
        <f t="shared" ca="1" si="0"/>
        <v>1.8297571018268915E-3</v>
      </c>
    </row>
    <row r="72" spans="1:3" x14ac:dyDescent="0.25">
      <c r="A72" s="17" t="s">
        <v>66</v>
      </c>
      <c r="B72" s="13">
        <v>621600</v>
      </c>
      <c r="C72" s="9">
        <f t="shared" ca="1" si="0"/>
        <v>7.8567561213034424E-4</v>
      </c>
    </row>
    <row r="73" spans="1:3" x14ac:dyDescent="0.25">
      <c r="A73" s="17" t="s">
        <v>67</v>
      </c>
      <c r="B73" s="13">
        <v>1592850</v>
      </c>
      <c r="C73" s="9">
        <f t="shared" ca="1" si="0"/>
        <v>2.0132937560840072E-3</v>
      </c>
    </row>
    <row r="74" spans="1:3" x14ac:dyDescent="0.25">
      <c r="A74" s="17" t="s">
        <v>68</v>
      </c>
      <c r="B74" s="13">
        <v>29160</v>
      </c>
      <c r="C74" s="9">
        <f t="shared" ref="C74:C137" ca="1" si="2">B74*$C$15/$B$15</f>
        <v>3.685698334897175E-5</v>
      </c>
    </row>
    <row r="75" spans="1:3" x14ac:dyDescent="0.25">
      <c r="A75" s="14" t="s">
        <v>69</v>
      </c>
      <c r="B75" s="13">
        <v>2946</v>
      </c>
      <c r="C75" s="9">
        <f t="shared" ca="1" si="2"/>
        <v>3.7236170420463225E-6</v>
      </c>
    </row>
    <row r="76" spans="1:3" x14ac:dyDescent="0.25">
      <c r="A76" s="17" t="s">
        <v>70</v>
      </c>
      <c r="B76" s="13">
        <v>447875</v>
      </c>
      <c r="C76" s="9">
        <f t="shared" ca="1" si="2"/>
        <v>5.6609469881415363E-4</v>
      </c>
    </row>
    <row r="77" spans="1:3" x14ac:dyDescent="0.25">
      <c r="A77" s="17" t="s">
        <v>71</v>
      </c>
      <c r="B77" s="13">
        <v>328185</v>
      </c>
      <c r="C77" s="9">
        <f t="shared" ca="1" si="2"/>
        <v>4.148116968581033E-4</v>
      </c>
    </row>
    <row r="78" spans="1:3" x14ac:dyDescent="0.25">
      <c r="A78" s="17" t="s">
        <v>72</v>
      </c>
      <c r="B78" s="13">
        <v>3750716.84</v>
      </c>
      <c r="C78" s="9">
        <f t="shared" ca="1" si="2"/>
        <v>4.7407444485112462E-3</v>
      </c>
    </row>
    <row r="79" spans="1:3" x14ac:dyDescent="0.25">
      <c r="A79" s="17" t="s">
        <v>73</v>
      </c>
      <c r="B79" s="13">
        <v>0</v>
      </c>
      <c r="C79" s="9">
        <f t="shared" ca="1" si="2"/>
        <v>0</v>
      </c>
    </row>
    <row r="80" spans="1:3" x14ac:dyDescent="0.25">
      <c r="A80" s="17" t="s">
        <v>74</v>
      </c>
      <c r="B80" s="13">
        <v>2184335</v>
      </c>
      <c r="C80" s="9">
        <f t="shared" ca="1" si="2"/>
        <v>2.7609053060211317E-3</v>
      </c>
    </row>
    <row r="81" spans="1:3" x14ac:dyDescent="0.25">
      <c r="A81" s="17" t="s">
        <v>75</v>
      </c>
      <c r="B81" s="13">
        <v>0</v>
      </c>
      <c r="C81" s="9">
        <f t="shared" ca="1" si="2"/>
        <v>0</v>
      </c>
    </row>
    <row r="82" spans="1:3" x14ac:dyDescent="0.25">
      <c r="A82" s="14" t="s">
        <v>76</v>
      </c>
      <c r="B82" s="13">
        <v>11746</v>
      </c>
      <c r="C82" s="9">
        <f t="shared" ca="1" si="2"/>
        <v>1.484643780579637E-5</v>
      </c>
    </row>
    <row r="83" spans="1:3" x14ac:dyDescent="0.25">
      <c r="A83" s="17" t="s">
        <v>77</v>
      </c>
      <c r="B83" s="13">
        <v>17880</v>
      </c>
      <c r="C83" s="9">
        <f t="shared" ca="1" si="2"/>
        <v>2.2599549460892141E-5</v>
      </c>
    </row>
    <row r="84" spans="1:3" x14ac:dyDescent="0.25">
      <c r="A84" s="17" t="s">
        <v>78</v>
      </c>
      <c r="B84" s="13">
        <v>6948.48</v>
      </c>
      <c r="C84" s="9">
        <f t="shared" ca="1" si="2"/>
        <v>8.7825792750570365E-6</v>
      </c>
    </row>
    <row r="85" spans="1:3" x14ac:dyDescent="0.25">
      <c r="A85" s="17" t="s">
        <v>79</v>
      </c>
      <c r="B85" s="13">
        <v>5211.3599999999997</v>
      </c>
      <c r="C85" s="9">
        <f t="shared" ca="1" si="2"/>
        <v>6.586934456292777E-6</v>
      </c>
    </row>
    <row r="86" spans="1:3" x14ac:dyDescent="0.25">
      <c r="A86" s="4" t="s">
        <v>80</v>
      </c>
      <c r="B86" s="5">
        <f>SUM(B87:B100)</f>
        <v>1685001636.1399999</v>
      </c>
      <c r="C86" s="6">
        <f t="shared" ca="1" si="2"/>
        <v>2.1297694528875901</v>
      </c>
    </row>
    <row r="87" spans="1:3" x14ac:dyDescent="0.25">
      <c r="A87" s="17" t="s">
        <v>67</v>
      </c>
      <c r="B87" s="13">
        <v>391754284</v>
      </c>
      <c r="C87" s="9">
        <f t="shared" ca="1" si="2"/>
        <v>0.49516053231400375</v>
      </c>
    </row>
    <row r="88" spans="1:3" x14ac:dyDescent="0.25">
      <c r="A88" s="17" t="s">
        <v>81</v>
      </c>
      <c r="B88" s="11">
        <v>1184510488.3</v>
      </c>
      <c r="C88" s="9">
        <f t="shared" ca="1" si="2"/>
        <v>1.4971702106980622</v>
      </c>
    </row>
    <row r="89" spans="1:3" x14ac:dyDescent="0.25">
      <c r="A89" s="17" t="s">
        <v>82</v>
      </c>
      <c r="B89" s="13">
        <v>23816305</v>
      </c>
      <c r="C89" s="9">
        <f t="shared" ca="1" si="2"/>
        <v>3.0102783155659552E-2</v>
      </c>
    </row>
    <row r="90" spans="1:3" x14ac:dyDescent="0.25">
      <c r="A90" s="17" t="s">
        <v>83</v>
      </c>
      <c r="B90" s="13">
        <v>263219</v>
      </c>
      <c r="C90" s="9">
        <f t="shared" ca="1" si="2"/>
        <v>3.3269747256971862E-4</v>
      </c>
    </row>
    <row r="91" spans="1:3" x14ac:dyDescent="0.25">
      <c r="A91" s="17" t="s">
        <v>84</v>
      </c>
      <c r="B91" s="13">
        <v>3507</v>
      </c>
      <c r="C91" s="9">
        <f t="shared" ca="1" si="2"/>
        <v>4.432696865735388E-6</v>
      </c>
    </row>
    <row r="92" spans="1:3" x14ac:dyDescent="0.25">
      <c r="A92" s="17" t="s">
        <v>66</v>
      </c>
      <c r="B92" s="13">
        <v>22058327.84</v>
      </c>
      <c r="C92" s="9">
        <f t="shared" ca="1" si="2"/>
        <v>2.7880775785495197E-2</v>
      </c>
    </row>
    <row r="93" spans="1:3" x14ac:dyDescent="0.25">
      <c r="A93" s="17" t="s">
        <v>73</v>
      </c>
      <c r="B93" s="13">
        <v>1288163</v>
      </c>
      <c r="C93" s="9">
        <f t="shared" ca="1" si="2"/>
        <v>1.6281825185789263E-3</v>
      </c>
    </row>
    <row r="94" spans="1:3" x14ac:dyDescent="0.25">
      <c r="A94" s="17" t="s">
        <v>85</v>
      </c>
      <c r="B94" s="13">
        <v>32153254</v>
      </c>
      <c r="C94" s="9">
        <f t="shared" ca="1" si="2"/>
        <v>4.0640327410605595E-2</v>
      </c>
    </row>
    <row r="95" spans="1:3" x14ac:dyDescent="0.25">
      <c r="A95" s="18" t="s">
        <v>86</v>
      </c>
      <c r="B95" s="13">
        <v>0</v>
      </c>
      <c r="C95" s="9">
        <f t="shared" ca="1" si="2"/>
        <v>0</v>
      </c>
    </row>
    <row r="96" spans="1:3" x14ac:dyDescent="0.25">
      <c r="A96" s="17" t="s">
        <v>87</v>
      </c>
      <c r="B96" s="13">
        <v>414120</v>
      </c>
      <c r="C96" s="9">
        <f t="shared" ca="1" si="2"/>
        <v>5.2342983348683744E-4</v>
      </c>
    </row>
    <row r="97" spans="1:3" x14ac:dyDescent="0.25">
      <c r="A97" s="17" t="s">
        <v>88</v>
      </c>
      <c r="B97" s="13">
        <v>1277996</v>
      </c>
      <c r="C97" s="9">
        <f t="shared" ca="1" si="2"/>
        <v>1.6153318687260802E-3</v>
      </c>
    </row>
    <row r="98" spans="1:3" x14ac:dyDescent="0.25">
      <c r="A98" s="17" t="s">
        <v>89</v>
      </c>
      <c r="B98" s="13">
        <v>22600158</v>
      </c>
      <c r="C98" s="9">
        <f t="shared" ca="1" si="2"/>
        <v>2.8565625757549062E-2</v>
      </c>
    </row>
    <row r="99" spans="1:3" x14ac:dyDescent="0.25">
      <c r="A99" s="17" t="s">
        <v>90</v>
      </c>
      <c r="B99" s="13">
        <v>4861814</v>
      </c>
      <c r="C99" s="9">
        <f t="shared" ca="1" si="2"/>
        <v>6.1451233759875767E-3</v>
      </c>
    </row>
    <row r="100" spans="1:3" x14ac:dyDescent="0.25">
      <c r="A100" s="17" t="s">
        <v>91</v>
      </c>
      <c r="B100" s="13">
        <v>0</v>
      </c>
      <c r="C100" s="9">
        <f t="shared" ca="1" si="2"/>
        <v>0</v>
      </c>
    </row>
    <row r="101" spans="1:3" x14ac:dyDescent="0.25">
      <c r="A101" s="4" t="s">
        <v>92</v>
      </c>
      <c r="B101" s="5">
        <f>SUM(B102:B103)</f>
        <v>196393218</v>
      </c>
      <c r="C101" s="6">
        <f t="shared" ca="1" si="2"/>
        <v>0.24823256398069199</v>
      </c>
    </row>
    <row r="102" spans="1:3" x14ac:dyDescent="0.25">
      <c r="A102" s="17" t="s">
        <v>93</v>
      </c>
      <c r="B102" s="13">
        <v>195253418</v>
      </c>
      <c r="C102" s="9">
        <f t="shared" ca="1" si="2"/>
        <v>0.24679190590040537</v>
      </c>
    </row>
    <row r="103" spans="1:3" x14ac:dyDescent="0.25">
      <c r="A103" s="17" t="s">
        <v>94</v>
      </c>
      <c r="B103" s="13">
        <v>1139800</v>
      </c>
      <c r="C103" s="9">
        <f t="shared" ca="1" si="2"/>
        <v>1.4406580802866255E-3</v>
      </c>
    </row>
    <row r="104" spans="1:3" x14ac:dyDescent="0.25">
      <c r="A104" s="4" t="s">
        <v>95</v>
      </c>
      <c r="B104" s="5">
        <f>SUM(B105:B112)</f>
        <v>3383549</v>
      </c>
      <c r="C104" s="6">
        <f t="shared" ca="1" si="2"/>
        <v>4.2766601218597391E-3</v>
      </c>
    </row>
    <row r="105" spans="1:3" x14ac:dyDescent="0.25">
      <c r="A105" s="17" t="s">
        <v>96</v>
      </c>
      <c r="B105" s="13">
        <v>965980</v>
      </c>
      <c r="C105" s="9">
        <f t="shared" ca="1" si="2"/>
        <v>1.2209570910644626E-3</v>
      </c>
    </row>
    <row r="106" spans="1:3" x14ac:dyDescent="0.25">
      <c r="A106" s="17" t="s">
        <v>97</v>
      </c>
      <c r="B106" s="13">
        <v>38220</v>
      </c>
      <c r="C106" s="9">
        <f t="shared" ca="1" si="2"/>
        <v>4.8308432908014407E-5</v>
      </c>
    </row>
    <row r="107" spans="1:3" x14ac:dyDescent="0.25">
      <c r="A107" s="17" t="s">
        <v>98</v>
      </c>
      <c r="B107" s="13">
        <v>76440</v>
      </c>
      <c r="C107" s="9">
        <f t="shared" ca="1" si="2"/>
        <v>9.6616865816028815E-5</v>
      </c>
    </row>
    <row r="108" spans="1:3" ht="24" x14ac:dyDescent="0.25">
      <c r="A108" s="17" t="s">
        <v>99</v>
      </c>
      <c r="B108" s="13">
        <v>337464</v>
      </c>
      <c r="C108" s="9">
        <f t="shared" ca="1" si="2"/>
        <v>4.2653995297933474E-4</v>
      </c>
    </row>
    <row r="109" spans="1:3" ht="24" x14ac:dyDescent="0.25">
      <c r="A109" s="17" t="s">
        <v>100</v>
      </c>
      <c r="B109" s="13">
        <v>305075</v>
      </c>
      <c r="C109" s="9">
        <f t="shared" ca="1" si="2"/>
        <v>3.8560165278420973E-4</v>
      </c>
    </row>
    <row r="110" spans="1:3" x14ac:dyDescent="0.25">
      <c r="A110" s="17" t="s">
        <v>101</v>
      </c>
      <c r="B110" s="13">
        <v>815765</v>
      </c>
      <c r="C110" s="9">
        <f t="shared" ca="1" si="2"/>
        <v>1.0310918045841543E-3</v>
      </c>
    </row>
    <row r="111" spans="1:3" x14ac:dyDescent="0.25">
      <c r="A111" s="17" t="s">
        <v>102</v>
      </c>
      <c r="B111" s="11">
        <v>818474</v>
      </c>
      <c r="C111" s="9">
        <f t="shared" ca="1" si="2"/>
        <v>1.0345158638397224E-3</v>
      </c>
    </row>
    <row r="112" spans="1:3" x14ac:dyDescent="0.25">
      <c r="A112" s="17" t="s">
        <v>103</v>
      </c>
      <c r="B112" s="11">
        <v>26131</v>
      </c>
      <c r="C112" s="9">
        <f t="shared" ca="1" si="2"/>
        <v>3.3028457883812784E-5</v>
      </c>
    </row>
    <row r="113" spans="1:3" x14ac:dyDescent="0.25">
      <c r="A113" s="4" t="s">
        <v>104</v>
      </c>
      <c r="B113" s="5">
        <f>SUM(B114:B126)</f>
        <v>157887421.63999999</v>
      </c>
      <c r="C113" s="6">
        <f t="shared" ca="1" si="2"/>
        <v>0.1995628967900398</v>
      </c>
    </row>
    <row r="114" spans="1:3" x14ac:dyDescent="0.25">
      <c r="A114" s="17" t="s">
        <v>105</v>
      </c>
      <c r="B114" s="11">
        <v>44711275</v>
      </c>
      <c r="C114" s="9">
        <f t="shared" ca="1" si="2"/>
        <v>5.6513124766333911E-2</v>
      </c>
    </row>
    <row r="115" spans="1:3" x14ac:dyDescent="0.25">
      <c r="A115" s="17" t="s">
        <v>106</v>
      </c>
      <c r="B115" s="11">
        <v>66632080</v>
      </c>
      <c r="C115" s="9">
        <f t="shared" ca="1" si="2"/>
        <v>8.4220077608619798E-2</v>
      </c>
    </row>
    <row r="116" spans="1:3" x14ac:dyDescent="0.25">
      <c r="A116" s="17" t="s">
        <v>107</v>
      </c>
      <c r="B116" s="11">
        <v>1386</v>
      </c>
      <c r="C116" s="9">
        <f t="shared" ca="1" si="2"/>
        <v>1.7518442702906324E-6</v>
      </c>
    </row>
    <row r="117" spans="1:3" x14ac:dyDescent="0.25">
      <c r="A117" s="17" t="s">
        <v>108</v>
      </c>
      <c r="B117" s="11">
        <v>2090466</v>
      </c>
      <c r="C117" s="9">
        <f t="shared" ca="1" si="2"/>
        <v>2.6422589353083531E-3</v>
      </c>
    </row>
    <row r="118" spans="1:3" x14ac:dyDescent="0.25">
      <c r="A118" s="17" t="s">
        <v>109</v>
      </c>
      <c r="B118" s="11">
        <v>23725967</v>
      </c>
      <c r="C118" s="9">
        <f t="shared" ca="1" si="2"/>
        <v>2.998859981677823E-2</v>
      </c>
    </row>
    <row r="119" spans="1:3" x14ac:dyDescent="0.25">
      <c r="A119" s="17" t="s">
        <v>110</v>
      </c>
      <c r="B119" s="11">
        <v>19389330</v>
      </c>
      <c r="C119" s="9">
        <f t="shared" ca="1" si="2"/>
        <v>2.4507277536272919E-2</v>
      </c>
    </row>
    <row r="120" spans="1:3" x14ac:dyDescent="0.25">
      <c r="A120" s="14" t="s">
        <v>111</v>
      </c>
      <c r="B120" s="11">
        <v>1271</v>
      </c>
      <c r="C120" s="9">
        <f t="shared" ca="1" si="2"/>
        <v>1.6064892262188988E-6</v>
      </c>
    </row>
    <row r="121" spans="1:3" x14ac:dyDescent="0.25">
      <c r="A121" s="17" t="s">
        <v>112</v>
      </c>
      <c r="B121" s="11">
        <v>1528250.64</v>
      </c>
      <c r="C121" s="9">
        <f t="shared" ca="1" si="2"/>
        <v>1.9316429489552613E-3</v>
      </c>
    </row>
    <row r="122" spans="1:3" x14ac:dyDescent="0.25">
      <c r="A122" s="17" t="s">
        <v>113</v>
      </c>
      <c r="B122" s="11">
        <v>149889</v>
      </c>
      <c r="C122" s="9">
        <f t="shared" ca="1" si="2"/>
        <v>1.894532365292876E-4</v>
      </c>
    </row>
    <row r="123" spans="1:3" x14ac:dyDescent="0.25">
      <c r="A123" s="17" t="s">
        <v>114</v>
      </c>
      <c r="B123" s="13">
        <v>0</v>
      </c>
      <c r="C123" s="9">
        <f t="shared" ca="1" si="2"/>
        <v>0</v>
      </c>
    </row>
    <row r="124" spans="1:3" x14ac:dyDescent="0.25">
      <c r="A124" s="17" t="s">
        <v>115</v>
      </c>
      <c r="B124" s="13">
        <v>515</v>
      </c>
      <c r="C124" s="9">
        <f t="shared" ca="1" si="2"/>
        <v>6.5093780606037207E-7</v>
      </c>
    </row>
    <row r="125" spans="1:3" x14ac:dyDescent="0.25">
      <c r="A125" s="17" t="s">
        <v>116</v>
      </c>
      <c r="B125" s="13">
        <v>0</v>
      </c>
      <c r="C125" s="9">
        <f t="shared" ca="1" si="2"/>
        <v>0</v>
      </c>
    </row>
    <row r="126" spans="1:3" x14ac:dyDescent="0.25">
      <c r="A126" s="17" t="s">
        <v>117</v>
      </c>
      <c r="B126" s="11">
        <v>-343008</v>
      </c>
      <c r="C126" s="9">
        <f t="shared" ca="1" si="2"/>
        <v>-4.3354733006049727E-4</v>
      </c>
    </row>
    <row r="127" spans="1:3" x14ac:dyDescent="0.25">
      <c r="A127" s="4" t="s">
        <v>118</v>
      </c>
      <c r="B127" s="5">
        <f>SUM(B128:B146)</f>
        <v>98020993.349999994</v>
      </c>
      <c r="C127" s="6">
        <f t="shared" ca="1" si="2"/>
        <v>0.12389431137690742</v>
      </c>
    </row>
    <row r="128" spans="1:3" x14ac:dyDescent="0.25">
      <c r="A128" s="18" t="s">
        <v>119</v>
      </c>
      <c r="B128" s="13">
        <v>2301</v>
      </c>
      <c r="C128" s="9">
        <f t="shared" ca="1" si="2"/>
        <v>2.908364838339643E-6</v>
      </c>
    </row>
    <row r="129" spans="1:3" x14ac:dyDescent="0.25">
      <c r="A129" s="17" t="s">
        <v>120</v>
      </c>
      <c r="B129" s="13">
        <v>2207393.85</v>
      </c>
      <c r="C129" s="9">
        <f t="shared" ca="1" si="2"/>
        <v>2.7900506986993359E-3</v>
      </c>
    </row>
    <row r="130" spans="1:3" x14ac:dyDescent="0.25">
      <c r="A130" s="17" t="s">
        <v>121</v>
      </c>
      <c r="B130" s="13">
        <v>46255.5</v>
      </c>
      <c r="C130" s="9">
        <f t="shared" ca="1" si="2"/>
        <v>5.8464958617913674E-5</v>
      </c>
    </row>
    <row r="131" spans="1:3" ht="24" x14ac:dyDescent="0.25">
      <c r="A131" s="17" t="s">
        <v>122</v>
      </c>
      <c r="B131" s="13">
        <v>77096796.150000006</v>
      </c>
      <c r="C131" s="9">
        <f t="shared" ca="1" si="2"/>
        <v>9.7447027844980091E-2</v>
      </c>
    </row>
    <row r="132" spans="1:3" x14ac:dyDescent="0.25">
      <c r="A132" s="17" t="s">
        <v>123</v>
      </c>
      <c r="B132" s="13">
        <v>3758789</v>
      </c>
      <c r="C132" s="9">
        <f t="shared" ca="1" si="2"/>
        <v>4.7509473108812809E-3</v>
      </c>
    </row>
    <row r="133" spans="1:3" ht="24" x14ac:dyDescent="0.25">
      <c r="A133" s="17" t="s">
        <v>124</v>
      </c>
      <c r="B133" s="13">
        <v>341850</v>
      </c>
      <c r="C133" s="9">
        <f t="shared" ca="1" si="2"/>
        <v>4.3208366796454017E-4</v>
      </c>
    </row>
    <row r="134" spans="1:3" x14ac:dyDescent="0.25">
      <c r="A134" s="17" t="s">
        <v>125</v>
      </c>
      <c r="B134" s="13">
        <v>7092</v>
      </c>
      <c r="C134" s="9">
        <f t="shared" ca="1" si="2"/>
        <v>8.9639823700585607E-6</v>
      </c>
    </row>
    <row r="135" spans="1:3" x14ac:dyDescent="0.25">
      <c r="A135" s="17" t="s">
        <v>126</v>
      </c>
      <c r="B135" s="13">
        <v>10956529.35</v>
      </c>
      <c r="C135" s="9">
        <f t="shared" ca="1" si="2"/>
        <v>1.3848580926456456E-2</v>
      </c>
    </row>
    <row r="136" spans="1:3" x14ac:dyDescent="0.25">
      <c r="A136" s="17" t="s">
        <v>127</v>
      </c>
      <c r="B136" s="13">
        <v>24019</v>
      </c>
      <c r="C136" s="9">
        <f t="shared" ca="1" si="2"/>
        <v>3.0358980900512772E-5</v>
      </c>
    </row>
    <row r="137" spans="1:3" x14ac:dyDescent="0.25">
      <c r="A137" s="17" t="s">
        <v>128</v>
      </c>
      <c r="B137" s="13">
        <v>0</v>
      </c>
      <c r="C137" s="9">
        <f t="shared" ca="1" si="2"/>
        <v>0</v>
      </c>
    </row>
    <row r="138" spans="1:3" ht="24" x14ac:dyDescent="0.25">
      <c r="A138" s="17" t="s">
        <v>122</v>
      </c>
      <c r="B138" s="13">
        <v>1295060</v>
      </c>
      <c r="C138" s="9">
        <f t="shared" ref="C138:C201" ca="1" si="3">B138*$C$15/$B$15</f>
        <v>1.6369000293525154E-3</v>
      </c>
    </row>
    <row r="139" spans="1:3" ht="24" x14ac:dyDescent="0.25">
      <c r="A139" s="17" t="s">
        <v>129</v>
      </c>
      <c r="B139" s="13">
        <v>1367768.5</v>
      </c>
      <c r="C139" s="9">
        <f t="shared" ca="1" si="3"/>
        <v>1.7288004399776428E-3</v>
      </c>
    </row>
    <row r="140" spans="1:3" x14ac:dyDescent="0.25">
      <c r="A140" s="17" t="s">
        <v>130</v>
      </c>
      <c r="B140" s="13">
        <v>214000</v>
      </c>
      <c r="C140" s="9">
        <f t="shared" ca="1" si="3"/>
        <v>2.7048677766392161E-4</v>
      </c>
    </row>
    <row r="141" spans="1:3" x14ac:dyDescent="0.25">
      <c r="A141" s="17" t="s">
        <v>131</v>
      </c>
      <c r="B141" s="13">
        <v>662898</v>
      </c>
      <c r="C141" s="9">
        <f t="shared" ca="1" si="3"/>
        <v>8.3787450439186124E-4</v>
      </c>
    </row>
    <row r="142" spans="1:3" x14ac:dyDescent="0.25">
      <c r="A142" s="17" t="s">
        <v>132</v>
      </c>
      <c r="B142" s="13">
        <v>4218</v>
      </c>
      <c r="C142" s="9">
        <f t="shared" ca="1" si="3"/>
        <v>5.3313702251701928E-6</v>
      </c>
    </row>
    <row r="143" spans="1:3" ht="24" x14ac:dyDescent="0.25">
      <c r="A143" s="17" t="s">
        <v>133</v>
      </c>
      <c r="B143" s="13">
        <v>13686</v>
      </c>
      <c r="C143" s="9">
        <f t="shared" ca="1" si="3"/>
        <v>1.7298514201441266E-5</v>
      </c>
    </row>
    <row r="144" spans="1:3" ht="24" x14ac:dyDescent="0.25">
      <c r="A144" s="17" t="s">
        <v>134</v>
      </c>
      <c r="B144" s="13">
        <v>22225</v>
      </c>
      <c r="C144" s="9">
        <f t="shared" ca="1" si="3"/>
        <v>2.8091442212993728E-5</v>
      </c>
    </row>
    <row r="145" spans="1:3" x14ac:dyDescent="0.25">
      <c r="A145" s="17" t="s">
        <v>135</v>
      </c>
      <c r="B145" s="13">
        <v>112</v>
      </c>
      <c r="C145" s="9">
        <f t="shared" ca="1" si="3"/>
        <v>1.4156317335681877E-7</v>
      </c>
    </row>
    <row r="146" spans="1:3" x14ac:dyDescent="0.25">
      <c r="A146" s="17" t="s">
        <v>136</v>
      </c>
      <c r="B146" s="13">
        <v>0</v>
      </c>
      <c r="C146" s="9">
        <f t="shared" ca="1" si="3"/>
        <v>0</v>
      </c>
    </row>
    <row r="147" spans="1:3" x14ac:dyDescent="0.25">
      <c r="A147" s="4" t="s">
        <v>137</v>
      </c>
      <c r="B147" s="5">
        <f>SUM(B148:B154)</f>
        <v>4870725</v>
      </c>
      <c r="C147" s="6">
        <f t="shared" ca="1" si="3"/>
        <v>6.1563864959677779E-3</v>
      </c>
    </row>
    <row r="148" spans="1:3" x14ac:dyDescent="0.25">
      <c r="A148" s="17" t="s">
        <v>138</v>
      </c>
      <c r="B148" s="11">
        <v>1044522</v>
      </c>
      <c r="C148" s="9">
        <f t="shared" ca="1" si="3"/>
        <v>1.3202307942947417E-3</v>
      </c>
    </row>
    <row r="149" spans="1:3" x14ac:dyDescent="0.25">
      <c r="A149" s="17" t="s">
        <v>139</v>
      </c>
      <c r="B149" s="11">
        <v>1211110</v>
      </c>
      <c r="C149" s="9">
        <f t="shared" ca="1" si="3"/>
        <v>1.53079084718015E-3</v>
      </c>
    </row>
    <row r="150" spans="1:3" x14ac:dyDescent="0.25">
      <c r="A150" s="17" t="s">
        <v>140</v>
      </c>
      <c r="B150" s="11">
        <v>10920</v>
      </c>
      <c r="C150" s="9">
        <f t="shared" ca="1" si="3"/>
        <v>1.3802409402289831E-5</v>
      </c>
    </row>
    <row r="151" spans="1:3" x14ac:dyDescent="0.25">
      <c r="A151" s="17" t="s">
        <v>141</v>
      </c>
      <c r="B151" s="11">
        <v>70823</v>
      </c>
      <c r="C151" s="9">
        <f t="shared" ca="1" si="3"/>
        <v>8.9517219880803361E-5</v>
      </c>
    </row>
    <row r="152" spans="1:3" x14ac:dyDescent="0.25">
      <c r="A152" s="17" t="s">
        <v>142</v>
      </c>
      <c r="B152" s="11">
        <v>14519</v>
      </c>
      <c r="C152" s="9">
        <f t="shared" ca="1" si="3"/>
        <v>1.8351390303282608E-5</v>
      </c>
    </row>
    <row r="153" spans="1:3" x14ac:dyDescent="0.25">
      <c r="A153" s="17" t="s">
        <v>143</v>
      </c>
      <c r="B153" s="11">
        <v>25760</v>
      </c>
      <c r="C153" s="9">
        <f t="shared" ca="1" si="3"/>
        <v>3.2559529872068319E-5</v>
      </c>
    </row>
    <row r="154" spans="1:3" x14ac:dyDescent="0.25">
      <c r="A154" s="17" t="s">
        <v>144</v>
      </c>
      <c r="B154" s="11">
        <v>2493071</v>
      </c>
      <c r="C154" s="9">
        <f t="shared" ca="1" si="3"/>
        <v>3.1511343050344425E-3</v>
      </c>
    </row>
    <row r="155" spans="1:3" x14ac:dyDescent="0.25">
      <c r="A155" s="4" t="s">
        <v>145</v>
      </c>
      <c r="B155" s="5">
        <f>SUM(B156:B157)</f>
        <v>37255</v>
      </c>
      <c r="C155" s="6">
        <f t="shared" ca="1" si="3"/>
        <v>4.7088714494716817E-5</v>
      </c>
    </row>
    <row r="156" spans="1:3" x14ac:dyDescent="0.25">
      <c r="A156" s="17" t="s">
        <v>146</v>
      </c>
      <c r="B156" s="13">
        <v>27210</v>
      </c>
      <c r="C156" s="9">
        <f t="shared" ca="1" si="3"/>
        <v>3.4392267384277133E-5</v>
      </c>
    </row>
    <row r="157" spans="1:3" x14ac:dyDescent="0.25">
      <c r="A157" s="17" t="s">
        <v>147</v>
      </c>
      <c r="B157" s="13">
        <v>10045</v>
      </c>
      <c r="C157" s="9">
        <f t="shared" ca="1" si="3"/>
        <v>1.2696447110439684E-5</v>
      </c>
    </row>
    <row r="158" spans="1:3" x14ac:dyDescent="0.25">
      <c r="A158" s="4" t="s">
        <v>148</v>
      </c>
      <c r="B158" s="5">
        <f>SUM(B159:B220)</f>
        <v>20162127.399999999</v>
      </c>
      <c r="C158" s="6">
        <f t="shared" ca="1" si="3"/>
        <v>2.5484060146147014E-2</v>
      </c>
    </row>
    <row r="159" spans="1:3" x14ac:dyDescent="0.25">
      <c r="A159" s="17" t="s">
        <v>149</v>
      </c>
      <c r="B159" s="13">
        <v>2775</v>
      </c>
      <c r="C159" s="9">
        <f t="shared" ca="1" si="3"/>
        <v>3.5074804112961795E-6</v>
      </c>
    </row>
    <row r="160" spans="1:3" x14ac:dyDescent="0.25">
      <c r="A160" s="17" t="s">
        <v>150</v>
      </c>
      <c r="B160" s="13">
        <v>369654</v>
      </c>
      <c r="C160" s="9">
        <f t="shared" ca="1" si="3"/>
        <v>4.6722672575037045E-4</v>
      </c>
    </row>
    <row r="161" spans="1:3" x14ac:dyDescent="0.25">
      <c r="A161" s="17" t="s">
        <v>151</v>
      </c>
      <c r="B161" s="13">
        <v>208344</v>
      </c>
      <c r="C161" s="9">
        <f t="shared" ca="1" si="3"/>
        <v>2.6333783740940223E-4</v>
      </c>
    </row>
    <row r="162" spans="1:3" x14ac:dyDescent="0.25">
      <c r="A162" s="18" t="s">
        <v>152</v>
      </c>
      <c r="B162" s="13">
        <v>1971</v>
      </c>
      <c r="C162" s="9">
        <f t="shared" ca="1" si="3"/>
        <v>2.4912590596990161E-6</v>
      </c>
    </row>
    <row r="163" spans="1:3" x14ac:dyDescent="0.25">
      <c r="A163" s="17" t="s">
        <v>153</v>
      </c>
      <c r="B163" s="13">
        <v>1965343</v>
      </c>
      <c r="C163" s="9">
        <f t="shared" ca="1" si="3"/>
        <v>2.4841088554875919E-3</v>
      </c>
    </row>
    <row r="164" spans="1:3" x14ac:dyDescent="0.25">
      <c r="A164" s="17" t="s">
        <v>154</v>
      </c>
      <c r="B164" s="13">
        <v>11030</v>
      </c>
      <c r="C164" s="9">
        <f t="shared" ca="1" si="3"/>
        <v>1.3941444661836707E-5</v>
      </c>
    </row>
    <row r="165" spans="1:3" ht="24" x14ac:dyDescent="0.25">
      <c r="A165" s="17" t="s">
        <v>155</v>
      </c>
      <c r="B165" s="13">
        <v>66180</v>
      </c>
      <c r="C165" s="9">
        <f t="shared" ca="1" si="3"/>
        <v>8.3648667971020235E-5</v>
      </c>
    </row>
    <row r="166" spans="1:3" x14ac:dyDescent="0.25">
      <c r="A166" s="17" t="s">
        <v>156</v>
      </c>
      <c r="B166" s="13">
        <v>8023968</v>
      </c>
      <c r="C166" s="9">
        <f t="shared" ca="1" si="3"/>
        <v>1.014194975887113E-2</v>
      </c>
    </row>
    <row r="167" spans="1:3" x14ac:dyDescent="0.25">
      <c r="A167" s="17" t="s">
        <v>157</v>
      </c>
      <c r="B167" s="13">
        <v>1107</v>
      </c>
      <c r="C167" s="9">
        <f t="shared" ca="1" si="3"/>
        <v>1.3992002938035571E-6</v>
      </c>
    </row>
    <row r="168" spans="1:3" x14ac:dyDescent="0.25">
      <c r="A168" s="18" t="s">
        <v>158</v>
      </c>
      <c r="B168" s="13">
        <v>0</v>
      </c>
      <c r="C168" s="9">
        <f t="shared" ca="1" si="3"/>
        <v>0</v>
      </c>
    </row>
    <row r="169" spans="1:3" x14ac:dyDescent="0.25">
      <c r="A169" s="17" t="s">
        <v>159</v>
      </c>
      <c r="B169" s="13">
        <v>96134</v>
      </c>
      <c r="C169" s="9">
        <f t="shared" ca="1" si="3"/>
        <v>1.2150923310253943E-4</v>
      </c>
    </row>
    <row r="170" spans="1:3" x14ac:dyDescent="0.25">
      <c r="A170" s="17" t="s">
        <v>160</v>
      </c>
      <c r="B170" s="13">
        <v>0</v>
      </c>
      <c r="C170" s="9">
        <f t="shared" ca="1" si="3"/>
        <v>0</v>
      </c>
    </row>
    <row r="171" spans="1:3" x14ac:dyDescent="0.25">
      <c r="A171" s="17" t="s">
        <v>161</v>
      </c>
      <c r="B171" s="13">
        <v>5316</v>
      </c>
      <c r="C171" s="9">
        <f t="shared" ca="1" si="3"/>
        <v>6.7191949068290055E-6</v>
      </c>
    </row>
    <row r="172" spans="1:3" x14ac:dyDescent="0.25">
      <c r="A172" s="17" t="s">
        <v>162</v>
      </c>
      <c r="B172" s="13">
        <v>3228411</v>
      </c>
      <c r="C172" s="9">
        <f t="shared" ca="1" si="3"/>
        <v>4.0805723755362559E-3</v>
      </c>
    </row>
    <row r="173" spans="1:3" ht="24" x14ac:dyDescent="0.25">
      <c r="A173" s="17" t="s">
        <v>163</v>
      </c>
      <c r="B173" s="13">
        <v>47294</v>
      </c>
      <c r="C173" s="9">
        <f t="shared" ca="1" si="3"/>
        <v>5.9777577863726671E-5</v>
      </c>
    </row>
    <row r="174" spans="1:3" x14ac:dyDescent="0.25">
      <c r="A174" s="17" t="s">
        <v>164</v>
      </c>
      <c r="B174" s="13">
        <v>3451</v>
      </c>
      <c r="C174" s="9">
        <f t="shared" ca="1" si="3"/>
        <v>4.3619152790569788E-6</v>
      </c>
    </row>
    <row r="175" spans="1:3" x14ac:dyDescent="0.25">
      <c r="A175" s="17" t="s">
        <v>165</v>
      </c>
      <c r="B175" s="13">
        <v>4840</v>
      </c>
      <c r="C175" s="9">
        <f t="shared" ca="1" si="3"/>
        <v>6.1175514200625263E-6</v>
      </c>
    </row>
    <row r="176" spans="1:3" x14ac:dyDescent="0.25">
      <c r="A176" s="14" t="s">
        <v>166</v>
      </c>
      <c r="B176" s="13">
        <v>795648</v>
      </c>
      <c r="C176" s="9">
        <f t="shared" ca="1" si="3"/>
        <v>1.0056647835268407E-3</v>
      </c>
    </row>
    <row r="177" spans="1:3" x14ac:dyDescent="0.25">
      <c r="A177" s="14" t="s">
        <v>167</v>
      </c>
      <c r="B177" s="13">
        <v>32250</v>
      </c>
      <c r="C177" s="9">
        <f t="shared" ca="1" si="3"/>
        <v>4.0762610185333983E-5</v>
      </c>
    </row>
    <row r="178" spans="1:3" ht="24" x14ac:dyDescent="0.25">
      <c r="A178" s="17" t="s">
        <v>168</v>
      </c>
      <c r="B178" s="13">
        <v>56364</v>
      </c>
      <c r="C178" s="9">
        <f t="shared" ca="1" si="3"/>
        <v>7.1241666991819053E-5</v>
      </c>
    </row>
    <row r="179" spans="1:3" ht="24" x14ac:dyDescent="0.25">
      <c r="A179" s="17" t="s">
        <v>169</v>
      </c>
      <c r="B179" s="13">
        <v>73170</v>
      </c>
      <c r="C179" s="9">
        <f t="shared" ca="1" si="3"/>
        <v>9.2483726736771702E-5</v>
      </c>
    </row>
    <row r="180" spans="1:3" ht="24" x14ac:dyDescent="0.25">
      <c r="A180" s="17" t="s">
        <v>169</v>
      </c>
      <c r="B180" s="13">
        <v>25745</v>
      </c>
      <c r="C180" s="9">
        <f t="shared" ca="1" si="3"/>
        <v>3.2540570518493745E-5</v>
      </c>
    </row>
    <row r="181" spans="1:3" x14ac:dyDescent="0.25">
      <c r="A181" s="17" t="s">
        <v>170</v>
      </c>
      <c r="B181" s="13">
        <v>75338</v>
      </c>
      <c r="C181" s="9">
        <f t="shared" ca="1" si="3"/>
        <v>9.5223985306750123E-5</v>
      </c>
    </row>
    <row r="182" spans="1:3" x14ac:dyDescent="0.25">
      <c r="A182" s="17" t="s">
        <v>171</v>
      </c>
      <c r="B182" s="13">
        <v>2438</v>
      </c>
      <c r="C182" s="9">
        <f t="shared" ca="1" si="3"/>
        <v>3.0815269343207516E-6</v>
      </c>
    </row>
    <row r="183" spans="1:3" x14ac:dyDescent="0.25">
      <c r="A183" s="17" t="s">
        <v>172</v>
      </c>
      <c r="B183" s="13">
        <v>4185</v>
      </c>
      <c r="C183" s="9">
        <f t="shared" ca="1" si="3"/>
        <v>5.2896596473061306E-6</v>
      </c>
    </row>
    <row r="184" spans="1:3" x14ac:dyDescent="0.25">
      <c r="A184" s="17" t="s">
        <v>173</v>
      </c>
      <c r="B184" s="13">
        <v>7200</v>
      </c>
      <c r="C184" s="9">
        <f t="shared" ca="1" si="3"/>
        <v>9.100489715795494E-6</v>
      </c>
    </row>
    <row r="185" spans="1:3" x14ac:dyDescent="0.25">
      <c r="A185" s="17" t="s">
        <v>174</v>
      </c>
      <c r="B185" s="13">
        <v>738639</v>
      </c>
      <c r="C185" s="9">
        <f t="shared" ca="1" si="3"/>
        <v>9.3360786433131489E-4</v>
      </c>
    </row>
    <row r="186" spans="1:3" x14ac:dyDescent="0.25">
      <c r="A186" s="17" t="s">
        <v>175</v>
      </c>
      <c r="B186" s="13">
        <v>127890</v>
      </c>
      <c r="C186" s="9">
        <f t="shared" ca="1" si="3"/>
        <v>1.6164744857681743E-4</v>
      </c>
    </row>
    <row r="187" spans="1:3" x14ac:dyDescent="0.25">
      <c r="A187" s="17" t="s">
        <v>176</v>
      </c>
      <c r="B187" s="13">
        <v>1338296</v>
      </c>
      <c r="C187" s="9">
        <f t="shared" ca="1" si="3"/>
        <v>1.6915484700958674E-3</v>
      </c>
    </row>
    <row r="188" spans="1:3" x14ac:dyDescent="0.25">
      <c r="A188" s="17" t="s">
        <v>177</v>
      </c>
      <c r="B188" s="13">
        <v>3630</v>
      </c>
      <c r="C188" s="9">
        <f t="shared" ca="1" si="3"/>
        <v>4.5881635650468945E-6</v>
      </c>
    </row>
    <row r="189" spans="1:3" ht="24" x14ac:dyDescent="0.25">
      <c r="A189" s="17" t="s">
        <v>178</v>
      </c>
      <c r="B189" s="13">
        <v>0</v>
      </c>
      <c r="C189" s="9">
        <f t="shared" ca="1" si="3"/>
        <v>0</v>
      </c>
    </row>
    <row r="190" spans="1:3" x14ac:dyDescent="0.25">
      <c r="A190" s="17" t="s">
        <v>179</v>
      </c>
      <c r="B190" s="13">
        <v>333495</v>
      </c>
      <c r="C190" s="9">
        <f t="shared" ca="1" si="3"/>
        <v>4.2152330802350252E-4</v>
      </c>
    </row>
    <row r="191" spans="1:3" x14ac:dyDescent="0.25">
      <c r="A191" s="17" t="s">
        <v>180</v>
      </c>
      <c r="B191" s="13">
        <v>31557</v>
      </c>
      <c r="C191" s="9">
        <f t="shared" ca="1" si="3"/>
        <v>3.9886688050188667E-5</v>
      </c>
    </row>
    <row r="192" spans="1:3" x14ac:dyDescent="0.25">
      <c r="A192" s="17" t="s">
        <v>181</v>
      </c>
      <c r="B192" s="13">
        <v>24345</v>
      </c>
      <c r="C192" s="9">
        <f t="shared" ca="1" si="3"/>
        <v>3.0771030851533514E-5</v>
      </c>
    </row>
    <row r="193" spans="1:3" x14ac:dyDescent="0.25">
      <c r="A193" s="17" t="s">
        <v>182</v>
      </c>
      <c r="B193" s="13">
        <v>132980</v>
      </c>
      <c r="C193" s="9">
        <f t="shared" ca="1" si="3"/>
        <v>1.6808098922312288E-4</v>
      </c>
    </row>
    <row r="194" spans="1:3" x14ac:dyDescent="0.25">
      <c r="A194" s="17" t="s">
        <v>183</v>
      </c>
      <c r="B194" s="13">
        <v>69218</v>
      </c>
      <c r="C194" s="9">
        <f t="shared" ca="1" si="3"/>
        <v>8.7488569048323951E-5</v>
      </c>
    </row>
    <row r="195" spans="1:3" x14ac:dyDescent="0.25">
      <c r="A195" s="17" t="s">
        <v>184</v>
      </c>
      <c r="B195" s="13">
        <v>51</v>
      </c>
      <c r="C195" s="9">
        <f t="shared" ca="1" si="3"/>
        <v>6.4461802153551411E-8</v>
      </c>
    </row>
    <row r="196" spans="1:3" x14ac:dyDescent="0.25">
      <c r="A196" s="17" t="s">
        <v>185</v>
      </c>
      <c r="B196" s="13">
        <v>945</v>
      </c>
      <c r="C196" s="9">
        <f t="shared" ca="1" si="3"/>
        <v>1.1944392751981585E-6</v>
      </c>
    </row>
    <row r="197" spans="1:3" x14ac:dyDescent="0.25">
      <c r="A197" s="17" t="s">
        <v>186</v>
      </c>
      <c r="B197" s="13">
        <v>571926.4</v>
      </c>
      <c r="C197" s="9">
        <f t="shared" ca="1" si="3"/>
        <v>7.2289032241554718E-4</v>
      </c>
    </row>
    <row r="198" spans="1:3" x14ac:dyDescent="0.25">
      <c r="A198" s="17" t="s">
        <v>187</v>
      </c>
      <c r="B198" s="13">
        <v>108398</v>
      </c>
      <c r="C198" s="9">
        <f t="shared" ca="1" si="3"/>
        <v>1.3701040058511108E-4</v>
      </c>
    </row>
    <row r="199" spans="1:3" x14ac:dyDescent="0.25">
      <c r="A199" s="17" t="s">
        <v>188</v>
      </c>
      <c r="B199" s="13">
        <v>0</v>
      </c>
      <c r="C199" s="9">
        <f t="shared" ca="1" si="3"/>
        <v>0</v>
      </c>
    </row>
    <row r="200" spans="1:3" x14ac:dyDescent="0.25">
      <c r="A200" s="17" t="s">
        <v>189</v>
      </c>
      <c r="B200" s="13">
        <v>0</v>
      </c>
      <c r="C200" s="9">
        <f t="shared" ca="1" si="3"/>
        <v>0</v>
      </c>
    </row>
    <row r="201" spans="1:3" x14ac:dyDescent="0.25">
      <c r="A201" s="17" t="s">
        <v>190</v>
      </c>
      <c r="B201" s="13">
        <v>106340</v>
      </c>
      <c r="C201" s="9">
        <f t="shared" ca="1" si="3"/>
        <v>1.3440917727467955E-4</v>
      </c>
    </row>
    <row r="202" spans="1:3" x14ac:dyDescent="0.25">
      <c r="A202" s="17" t="s">
        <v>191</v>
      </c>
      <c r="B202" s="13">
        <v>83889</v>
      </c>
      <c r="C202" s="9">
        <f t="shared" ref="C202:C265" ca="1" si="4">B202*$C$15/$B$15</f>
        <v>1.0603208080116223E-4</v>
      </c>
    </row>
    <row r="203" spans="1:3" x14ac:dyDescent="0.25">
      <c r="A203" s="17" t="s">
        <v>192</v>
      </c>
      <c r="B203" s="13">
        <v>1218</v>
      </c>
      <c r="C203" s="9">
        <f t="shared" ca="1" si="4"/>
        <v>1.5394995102554043E-6</v>
      </c>
    </row>
    <row r="204" spans="1:3" x14ac:dyDescent="0.25">
      <c r="A204" s="17" t="s">
        <v>193</v>
      </c>
      <c r="B204" s="13">
        <v>0</v>
      </c>
      <c r="C204" s="9">
        <f t="shared" ca="1" si="4"/>
        <v>0</v>
      </c>
    </row>
    <row r="205" spans="1:3" x14ac:dyDescent="0.25">
      <c r="A205" s="17" t="s">
        <v>194</v>
      </c>
      <c r="B205" s="13">
        <v>0</v>
      </c>
      <c r="C205" s="9">
        <f t="shared" ca="1" si="4"/>
        <v>0</v>
      </c>
    </row>
    <row r="206" spans="1:3" x14ac:dyDescent="0.25">
      <c r="A206" s="17" t="s">
        <v>195</v>
      </c>
      <c r="B206" s="13">
        <v>7536</v>
      </c>
      <c r="C206" s="9">
        <f t="shared" ca="1" si="4"/>
        <v>9.5251792358659489E-6</v>
      </c>
    </row>
    <row r="207" spans="1:3" x14ac:dyDescent="0.25">
      <c r="A207" s="14" t="s">
        <v>196</v>
      </c>
      <c r="B207" s="13">
        <v>818</v>
      </c>
      <c r="C207" s="9">
        <f t="shared" ca="1" si="4"/>
        <v>1.0339167482667658E-6</v>
      </c>
    </row>
    <row r="208" spans="1:3" x14ac:dyDescent="0.25">
      <c r="A208" s="17" t="s">
        <v>197</v>
      </c>
      <c r="B208" s="13">
        <v>118017</v>
      </c>
      <c r="C208" s="9">
        <f t="shared" ca="1" si="4"/>
        <v>1.4916840205403287E-4</v>
      </c>
    </row>
    <row r="209" spans="1:3" x14ac:dyDescent="0.25">
      <c r="A209" s="17" t="s">
        <v>198</v>
      </c>
      <c r="B209" s="13">
        <v>155125</v>
      </c>
      <c r="C209" s="9">
        <f t="shared" ca="1" si="4"/>
        <v>1.9607131488371887E-4</v>
      </c>
    </row>
    <row r="210" spans="1:3" x14ac:dyDescent="0.25">
      <c r="A210" s="17" t="s">
        <v>199</v>
      </c>
      <c r="B210" s="13">
        <v>6600</v>
      </c>
      <c r="C210" s="9">
        <f t="shared" ca="1" si="4"/>
        <v>8.3421155728125361E-6</v>
      </c>
    </row>
    <row r="211" spans="1:3" x14ac:dyDescent="0.25">
      <c r="A211" s="17" t="s">
        <v>200</v>
      </c>
      <c r="B211" s="13">
        <v>7050</v>
      </c>
      <c r="C211" s="9">
        <f t="shared" ca="1" si="4"/>
        <v>8.9108961800497537E-6</v>
      </c>
    </row>
    <row r="212" spans="1:3" x14ac:dyDescent="0.25">
      <c r="A212" s="17" t="s">
        <v>201</v>
      </c>
      <c r="B212" s="13">
        <v>1115</v>
      </c>
      <c r="C212" s="9">
        <f t="shared" ca="1" si="4"/>
        <v>1.4093119490433298E-6</v>
      </c>
    </row>
    <row r="213" spans="1:3" x14ac:dyDescent="0.25">
      <c r="A213" s="17" t="s">
        <v>202</v>
      </c>
      <c r="B213" s="13">
        <v>85</v>
      </c>
      <c r="C213" s="9">
        <f t="shared" ca="1" si="4"/>
        <v>1.0743633692258568E-7</v>
      </c>
    </row>
    <row r="214" spans="1:3" x14ac:dyDescent="0.25">
      <c r="A214" s="17" t="s">
        <v>203</v>
      </c>
      <c r="B214" s="13">
        <v>455022</v>
      </c>
      <c r="C214" s="9">
        <f t="shared" ca="1" si="4"/>
        <v>5.7512819881398573E-4</v>
      </c>
    </row>
    <row r="215" spans="1:3" x14ac:dyDescent="0.25">
      <c r="A215" s="17" t="s">
        <v>204</v>
      </c>
      <c r="B215" s="13">
        <v>4290</v>
      </c>
      <c r="C215" s="9">
        <f t="shared" ca="1" si="4"/>
        <v>5.4223751223281483E-6</v>
      </c>
    </row>
    <row r="216" spans="1:3" x14ac:dyDescent="0.25">
      <c r="A216" s="17" t="s">
        <v>205</v>
      </c>
      <c r="B216" s="13">
        <v>58225</v>
      </c>
      <c r="C216" s="9">
        <f t="shared" ca="1" si="4"/>
        <v>7.3593890791971191E-5</v>
      </c>
    </row>
    <row r="217" spans="1:3" x14ac:dyDescent="0.25">
      <c r="A217" s="17" t="s">
        <v>206</v>
      </c>
      <c r="B217" s="13">
        <v>431215</v>
      </c>
      <c r="C217" s="9">
        <f t="shared" ca="1" si="4"/>
        <v>5.4503717677732689E-4</v>
      </c>
    </row>
    <row r="218" spans="1:3" x14ac:dyDescent="0.25">
      <c r="A218" s="17" t="s">
        <v>207</v>
      </c>
      <c r="B218" s="13">
        <v>5096</v>
      </c>
      <c r="C218" s="9">
        <f t="shared" ca="1" si="4"/>
        <v>6.4411243877352548E-6</v>
      </c>
    </row>
    <row r="219" spans="1:3" x14ac:dyDescent="0.25">
      <c r="A219" s="17" t="s">
        <v>208</v>
      </c>
      <c r="B219" s="13">
        <v>7260</v>
      </c>
      <c r="C219" s="9">
        <f t="shared" ca="1" si="4"/>
        <v>9.1763271300937891E-6</v>
      </c>
    </row>
    <row r="220" spans="1:3" x14ac:dyDescent="0.25">
      <c r="A220" s="17" t="s">
        <v>209</v>
      </c>
      <c r="B220" s="13">
        <v>123700</v>
      </c>
      <c r="C220" s="9">
        <f t="shared" ca="1" si="4"/>
        <v>1.5635146914498647E-4</v>
      </c>
    </row>
    <row r="221" spans="1:3" x14ac:dyDescent="0.25">
      <c r="A221" s="4" t="s">
        <v>210</v>
      </c>
      <c r="B221" s="5">
        <f>SUM(B222)</f>
        <v>522792</v>
      </c>
      <c r="C221" s="6">
        <f t="shared" ca="1" si="4"/>
        <v>6.6078655826391081E-4</v>
      </c>
    </row>
    <row r="222" spans="1:3" x14ac:dyDescent="0.25">
      <c r="A222" s="17" t="s">
        <v>211</v>
      </c>
      <c r="B222" s="13">
        <v>522792</v>
      </c>
      <c r="C222" s="9">
        <f t="shared" ca="1" si="4"/>
        <v>6.6078655826391081E-4</v>
      </c>
    </row>
    <row r="223" spans="1:3" x14ac:dyDescent="0.25">
      <c r="A223" s="4" t="s">
        <v>212</v>
      </c>
      <c r="B223" s="5">
        <f>B224+B240+B250+B277+B292+B290+B302</f>
        <v>48194154.149999991</v>
      </c>
      <c r="C223" s="6">
        <f t="shared" ca="1" si="4"/>
        <v>6.0915333917157997E-2</v>
      </c>
    </row>
    <row r="224" spans="1:3" x14ac:dyDescent="0.25">
      <c r="A224" s="4" t="s">
        <v>213</v>
      </c>
      <c r="B224" s="5">
        <f>SUM(B225:B239)</f>
        <v>1781779</v>
      </c>
      <c r="C224" s="6">
        <f t="shared" ca="1" si="4"/>
        <v>2.2520918701833858E-3</v>
      </c>
    </row>
    <row r="225" spans="1:3" x14ac:dyDescent="0.25">
      <c r="A225" s="17" t="s">
        <v>214</v>
      </c>
      <c r="B225" s="13">
        <v>0</v>
      </c>
      <c r="C225" s="9">
        <f t="shared" ca="1" si="4"/>
        <v>0</v>
      </c>
    </row>
    <row r="226" spans="1:3" x14ac:dyDescent="0.25">
      <c r="A226" s="17" t="s">
        <v>215</v>
      </c>
      <c r="B226" s="13">
        <v>71532</v>
      </c>
      <c r="C226" s="9">
        <f t="shared" ca="1" si="4"/>
        <v>9.0413365326428224E-5</v>
      </c>
    </row>
    <row r="227" spans="1:3" x14ac:dyDescent="0.25">
      <c r="A227" s="17" t="s">
        <v>216</v>
      </c>
      <c r="B227" s="13">
        <v>363603</v>
      </c>
      <c r="C227" s="9">
        <f t="shared" ca="1" si="4"/>
        <v>4.5957852251838732E-4</v>
      </c>
    </row>
    <row r="228" spans="1:3" x14ac:dyDescent="0.25">
      <c r="A228" s="17" t="s">
        <v>217</v>
      </c>
      <c r="B228" s="13">
        <v>25035</v>
      </c>
      <c r="C228" s="9">
        <f t="shared" ca="1" si="4"/>
        <v>3.1643161115963915E-5</v>
      </c>
    </row>
    <row r="229" spans="1:3" x14ac:dyDescent="0.25">
      <c r="A229" s="17" t="s">
        <v>218</v>
      </c>
      <c r="B229" s="13">
        <v>32700</v>
      </c>
      <c r="C229" s="9">
        <f t="shared" ca="1" si="4"/>
        <v>4.1331390792571197E-5</v>
      </c>
    </row>
    <row r="230" spans="1:3" ht="24" x14ac:dyDescent="0.25">
      <c r="A230" s="17" t="s">
        <v>219</v>
      </c>
      <c r="B230" s="13">
        <v>58851</v>
      </c>
      <c r="C230" s="9">
        <f t="shared" ca="1" si="4"/>
        <v>7.4385127814483417E-5</v>
      </c>
    </row>
    <row r="231" spans="1:3" ht="24" x14ac:dyDescent="0.25">
      <c r="A231" s="17" t="s">
        <v>220</v>
      </c>
      <c r="B231" s="13">
        <v>65385</v>
      </c>
      <c r="C231" s="9">
        <f t="shared" ca="1" si="4"/>
        <v>8.2643822231567827E-5</v>
      </c>
    </row>
    <row r="232" spans="1:3" x14ac:dyDescent="0.25">
      <c r="A232" s="17" t="s">
        <v>221</v>
      </c>
      <c r="B232" s="13">
        <v>11000</v>
      </c>
      <c r="C232" s="9">
        <f t="shared" ca="1" si="4"/>
        <v>1.3903525954687559E-5</v>
      </c>
    </row>
    <row r="233" spans="1:3" x14ac:dyDescent="0.25">
      <c r="A233" s="17" t="s">
        <v>222</v>
      </c>
      <c r="B233" s="13">
        <v>14306</v>
      </c>
      <c r="C233" s="9">
        <f t="shared" ca="1" si="4"/>
        <v>1.8082167482523656E-5</v>
      </c>
    </row>
    <row r="234" spans="1:3" x14ac:dyDescent="0.25">
      <c r="A234" s="17" t="s">
        <v>223</v>
      </c>
      <c r="B234" s="13">
        <v>649000</v>
      </c>
      <c r="C234" s="9">
        <f t="shared" ca="1" si="4"/>
        <v>8.2030803132656597E-4</v>
      </c>
    </row>
    <row r="235" spans="1:3" ht="24" x14ac:dyDescent="0.25">
      <c r="A235" s="17" t="s">
        <v>224</v>
      </c>
      <c r="B235" s="11">
        <v>3285</v>
      </c>
      <c r="C235" s="9">
        <f t="shared" ca="1" si="4"/>
        <v>4.1520984328316939E-6</v>
      </c>
    </row>
    <row r="236" spans="1:3" x14ac:dyDescent="0.25">
      <c r="A236" s="17" t="s">
        <v>225</v>
      </c>
      <c r="B236" s="11">
        <v>10628</v>
      </c>
      <c r="C236" s="9">
        <f t="shared" ca="1" si="4"/>
        <v>1.3433333986038126E-5</v>
      </c>
    </row>
    <row r="237" spans="1:3" x14ac:dyDescent="0.25">
      <c r="A237" s="17" t="s">
        <v>226</v>
      </c>
      <c r="B237" s="11">
        <v>1180</v>
      </c>
      <c r="C237" s="9">
        <f t="shared" ca="1" si="4"/>
        <v>1.4914691478664836E-6</v>
      </c>
    </row>
    <row r="238" spans="1:3" x14ac:dyDescent="0.25">
      <c r="A238" s="17" t="s">
        <v>227</v>
      </c>
      <c r="B238" s="11">
        <v>28910</v>
      </c>
      <c r="C238" s="9">
        <f t="shared" ca="1" si="4"/>
        <v>3.6540994122728845E-5</v>
      </c>
    </row>
    <row r="239" spans="1:3" x14ac:dyDescent="0.25">
      <c r="A239" s="17" t="s">
        <v>228</v>
      </c>
      <c r="B239" s="13">
        <v>446364</v>
      </c>
      <c r="C239" s="9">
        <f t="shared" ca="1" si="4"/>
        <v>5.6418485993074165E-4</v>
      </c>
    </row>
    <row r="240" spans="1:3" x14ac:dyDescent="0.25">
      <c r="A240" s="4" t="s">
        <v>229</v>
      </c>
      <c r="B240" s="5">
        <f>SUM(B241:B249)</f>
        <v>12521737</v>
      </c>
      <c r="C240" s="6">
        <f t="shared" ca="1" si="4"/>
        <v>1.5826935943388323E-2</v>
      </c>
    </row>
    <row r="241" spans="1:3" x14ac:dyDescent="0.25">
      <c r="A241" s="17" t="s">
        <v>230</v>
      </c>
      <c r="B241" s="13">
        <v>0</v>
      </c>
      <c r="C241" s="9">
        <f t="shared" ca="1" si="4"/>
        <v>0</v>
      </c>
    </row>
    <row r="242" spans="1:3" x14ac:dyDescent="0.25">
      <c r="A242" s="17" t="s">
        <v>231</v>
      </c>
      <c r="B242" s="11">
        <v>955</v>
      </c>
      <c r="C242" s="9">
        <f t="shared" ca="1" si="4"/>
        <v>1.2070788442478744E-6</v>
      </c>
    </row>
    <row r="243" spans="1:3" x14ac:dyDescent="0.25">
      <c r="A243" s="17" t="s">
        <v>232</v>
      </c>
      <c r="B243" s="11">
        <v>264960</v>
      </c>
      <c r="C243" s="9">
        <f t="shared" ca="1" si="4"/>
        <v>3.3489802154127417E-4</v>
      </c>
    </row>
    <row r="244" spans="1:3" x14ac:dyDescent="0.25">
      <c r="A244" s="17" t="s">
        <v>233</v>
      </c>
      <c r="B244" s="11">
        <v>0</v>
      </c>
      <c r="C244" s="9">
        <f t="shared" ca="1" si="4"/>
        <v>0</v>
      </c>
    </row>
    <row r="245" spans="1:3" x14ac:dyDescent="0.25">
      <c r="A245" s="17" t="s">
        <v>234</v>
      </c>
      <c r="B245" s="11">
        <v>310</v>
      </c>
      <c r="C245" s="9">
        <f t="shared" ca="1" si="4"/>
        <v>3.9182664054119484E-7</v>
      </c>
    </row>
    <row r="246" spans="1:3" x14ac:dyDescent="0.25">
      <c r="A246" s="17" t="s">
        <v>235</v>
      </c>
      <c r="B246" s="11">
        <v>0</v>
      </c>
      <c r="C246" s="9">
        <f t="shared" ca="1" si="4"/>
        <v>0</v>
      </c>
    </row>
    <row r="247" spans="1:3" x14ac:dyDescent="0.25">
      <c r="A247" s="17" t="s">
        <v>236</v>
      </c>
      <c r="B247" s="11">
        <v>4313125</v>
      </c>
      <c r="C247" s="9">
        <f t="shared" ca="1" si="4"/>
        <v>5.4516041257556165E-3</v>
      </c>
    </row>
    <row r="248" spans="1:3" x14ac:dyDescent="0.25">
      <c r="A248" s="17" t="s">
        <v>237</v>
      </c>
      <c r="B248" s="11">
        <v>7940520</v>
      </c>
      <c r="C248" s="9">
        <f t="shared" ca="1" si="4"/>
        <v>1.003647508306506E-2</v>
      </c>
    </row>
    <row r="249" spans="1:3" x14ac:dyDescent="0.25">
      <c r="A249" s="17" t="s">
        <v>238</v>
      </c>
      <c r="B249" s="11">
        <v>1867</v>
      </c>
      <c r="C249" s="9">
        <f t="shared" ca="1" si="4"/>
        <v>2.3598075415819701E-6</v>
      </c>
    </row>
    <row r="250" spans="1:3" x14ac:dyDescent="0.25">
      <c r="A250" s="4" t="s">
        <v>239</v>
      </c>
      <c r="B250" s="5">
        <f>SUM(B251:B276)</f>
        <v>73816442.849999994</v>
      </c>
      <c r="C250" s="6">
        <f t="shared" ca="1" si="4"/>
        <v>9.3300802640698705E-2</v>
      </c>
    </row>
    <row r="251" spans="1:3" x14ac:dyDescent="0.25">
      <c r="A251" s="17" t="s">
        <v>240</v>
      </c>
      <c r="B251" s="13">
        <v>18648</v>
      </c>
      <c r="C251" s="9">
        <f t="shared" ca="1" si="4"/>
        <v>2.3570268363910327E-5</v>
      </c>
    </row>
    <row r="252" spans="1:3" x14ac:dyDescent="0.25">
      <c r="A252" s="17" t="s">
        <v>241</v>
      </c>
      <c r="B252" s="13">
        <v>1034576.6</v>
      </c>
      <c r="C252" s="9">
        <f t="shared" ca="1" si="4"/>
        <v>1.3076602372920371E-3</v>
      </c>
    </row>
    <row r="253" spans="1:3" x14ac:dyDescent="0.25">
      <c r="A253" s="17" t="s">
        <v>242</v>
      </c>
      <c r="B253" s="13">
        <v>60997</v>
      </c>
      <c r="C253" s="9">
        <f t="shared" ca="1" si="4"/>
        <v>7.7097579332552455E-5</v>
      </c>
    </row>
    <row r="254" spans="1:3" x14ac:dyDescent="0.25">
      <c r="A254" s="17" t="s">
        <v>243</v>
      </c>
      <c r="B254" s="13">
        <v>16355.13</v>
      </c>
      <c r="C254" s="9">
        <f t="shared" ca="1" si="4"/>
        <v>2.0672179495208103E-5</v>
      </c>
    </row>
    <row r="255" spans="1:3" x14ac:dyDescent="0.25">
      <c r="A255" s="17" t="s">
        <v>244</v>
      </c>
      <c r="B255" s="13">
        <v>7943819.1399999997</v>
      </c>
      <c r="C255" s="9">
        <f t="shared" ca="1" si="4"/>
        <v>1.0040645053848527E-2</v>
      </c>
    </row>
    <row r="256" spans="1:3" x14ac:dyDescent="0.25">
      <c r="A256" s="17" t="s">
        <v>245</v>
      </c>
      <c r="B256" s="13">
        <v>126172</v>
      </c>
      <c r="C256" s="9">
        <f t="shared" ca="1" si="4"/>
        <v>1.5947597061407624E-4</v>
      </c>
    </row>
    <row r="257" spans="1:3" x14ac:dyDescent="0.25">
      <c r="A257" s="17" t="s">
        <v>246</v>
      </c>
      <c r="B257" s="11">
        <v>4271562</v>
      </c>
      <c r="C257" s="9">
        <f t="shared" ca="1" si="4"/>
        <v>5.399070284914282E-3</v>
      </c>
    </row>
    <row r="258" spans="1:3" x14ac:dyDescent="0.25">
      <c r="A258" s="17" t="s">
        <v>247</v>
      </c>
      <c r="B258" s="13">
        <v>2765503.13</v>
      </c>
      <c r="C258" s="9">
        <f t="shared" ca="1" si="4"/>
        <v>3.4954767768840623E-3</v>
      </c>
    </row>
    <row r="259" spans="1:3" x14ac:dyDescent="0.25">
      <c r="A259" s="17" t="s">
        <v>248</v>
      </c>
      <c r="B259" s="13">
        <v>542705</v>
      </c>
      <c r="C259" s="9">
        <f t="shared" ca="1" si="4"/>
        <v>6.8595573211261015E-4</v>
      </c>
    </row>
    <row r="260" spans="1:3" x14ac:dyDescent="0.25">
      <c r="A260" s="17" t="s">
        <v>249</v>
      </c>
      <c r="B260" s="11">
        <v>39338596.57</v>
      </c>
      <c r="C260" s="9">
        <f t="shared" ca="1" si="4"/>
        <v>4.9722290766543456E-2</v>
      </c>
    </row>
    <row r="261" spans="1:3" x14ac:dyDescent="0.25">
      <c r="A261" s="17" t="s">
        <v>249</v>
      </c>
      <c r="B261" s="11">
        <v>15015</v>
      </c>
      <c r="C261" s="9">
        <f t="shared" ca="1" si="4"/>
        <v>1.8978312928148519E-5</v>
      </c>
    </row>
    <row r="262" spans="1:3" x14ac:dyDescent="0.25">
      <c r="A262" s="17" t="s">
        <v>250</v>
      </c>
      <c r="B262" s="13">
        <v>0</v>
      </c>
      <c r="C262" s="9">
        <f t="shared" ca="1" si="4"/>
        <v>0</v>
      </c>
    </row>
    <row r="263" spans="1:3" x14ac:dyDescent="0.25">
      <c r="A263" s="17" t="s">
        <v>251</v>
      </c>
      <c r="B263" s="13">
        <v>3960</v>
      </c>
      <c r="C263" s="9">
        <f t="shared" ca="1" si="4"/>
        <v>5.005269343687521E-6</v>
      </c>
    </row>
    <row r="264" spans="1:3" x14ac:dyDescent="0.25">
      <c r="A264" s="17" t="s">
        <v>252</v>
      </c>
      <c r="B264" s="13">
        <v>90663</v>
      </c>
      <c r="C264" s="9">
        <f t="shared" ca="1" si="4"/>
        <v>1.1459412487543983E-4</v>
      </c>
    </row>
    <row r="265" spans="1:3" x14ac:dyDescent="0.25">
      <c r="A265" s="17" t="s">
        <v>253</v>
      </c>
      <c r="B265" s="13">
        <v>0</v>
      </c>
      <c r="C265" s="9">
        <f t="shared" ca="1" si="4"/>
        <v>0</v>
      </c>
    </row>
    <row r="266" spans="1:3" x14ac:dyDescent="0.25">
      <c r="A266" s="17" t="s">
        <v>254</v>
      </c>
      <c r="B266" s="13">
        <v>1499.28</v>
      </c>
      <c r="C266" s="9">
        <f t="shared" ref="C266:C329" ca="1" si="5">B266*$C$15/$B$15</f>
        <v>1.8950253084858149E-6</v>
      </c>
    </row>
    <row r="267" spans="1:3" x14ac:dyDescent="0.25">
      <c r="A267" s="17" t="s">
        <v>255</v>
      </c>
      <c r="B267" s="13">
        <v>186200</v>
      </c>
      <c r="C267" s="9">
        <f t="shared" ca="1" si="5"/>
        <v>2.3534877570571122E-4</v>
      </c>
    </row>
    <row r="268" spans="1:3" x14ac:dyDescent="0.25">
      <c r="A268" s="17" t="s">
        <v>256</v>
      </c>
      <c r="B268" s="13">
        <v>341386</v>
      </c>
      <c r="C268" s="9">
        <f t="shared" ca="1" si="5"/>
        <v>4.3149719196063335E-4</v>
      </c>
    </row>
    <row r="269" spans="1:3" x14ac:dyDescent="0.25">
      <c r="A269" s="17" t="s">
        <v>257</v>
      </c>
      <c r="B269" s="13">
        <v>1890409</v>
      </c>
      <c r="C269" s="9">
        <f t="shared" ca="1" si="5"/>
        <v>2.3893955087704501E-3</v>
      </c>
    </row>
    <row r="270" spans="1:3" x14ac:dyDescent="0.25">
      <c r="A270" s="17" t="s">
        <v>258</v>
      </c>
      <c r="B270" s="13">
        <v>14745776</v>
      </c>
      <c r="C270" s="9">
        <f t="shared" ca="1" si="5"/>
        <v>1.8638025394364446E-2</v>
      </c>
    </row>
    <row r="271" spans="1:3" x14ac:dyDescent="0.25">
      <c r="A271" s="17" t="s">
        <v>259</v>
      </c>
      <c r="B271" s="13">
        <v>442895</v>
      </c>
      <c r="C271" s="9">
        <f t="shared" ca="1" si="5"/>
        <v>5.5980019342739514E-4</v>
      </c>
    </row>
    <row r="272" spans="1:3" x14ac:dyDescent="0.25">
      <c r="A272" s="17" t="s">
        <v>260</v>
      </c>
      <c r="B272" s="13">
        <v>2615</v>
      </c>
      <c r="C272" s="9">
        <f t="shared" ca="1" si="5"/>
        <v>3.3052473065007244E-6</v>
      </c>
    </row>
    <row r="273" spans="1:3" x14ac:dyDescent="0.25">
      <c r="A273" s="17" t="s">
        <v>261</v>
      </c>
      <c r="B273" s="13">
        <v>68432</v>
      </c>
      <c r="C273" s="9">
        <f t="shared" ca="1" si="5"/>
        <v>8.649509892101628E-5</v>
      </c>
    </row>
    <row r="274" spans="1:3" x14ac:dyDescent="0.25">
      <c r="A274" s="17" t="s">
        <v>262</v>
      </c>
      <c r="B274" s="13">
        <v>188</v>
      </c>
      <c r="C274" s="9">
        <f t="shared" ca="1" si="5"/>
        <v>2.3762389813466009E-7</v>
      </c>
    </row>
    <row r="275" spans="1:3" x14ac:dyDescent="0.25">
      <c r="A275" s="17" t="s">
        <v>263</v>
      </c>
      <c r="B275" s="11">
        <v>-79812</v>
      </c>
      <c r="C275" s="9">
        <f t="shared" ca="1" si="5"/>
        <v>-1.0087892849959304E-4</v>
      </c>
    </row>
    <row r="276" spans="1:3" x14ac:dyDescent="0.25">
      <c r="A276" s="17" t="s">
        <v>264</v>
      </c>
      <c r="B276" s="13">
        <v>-11718</v>
      </c>
      <c r="C276" s="9">
        <f t="shared" ca="1" si="5"/>
        <v>-1.4811047012457166E-5</v>
      </c>
    </row>
    <row r="277" spans="1:3" x14ac:dyDescent="0.25">
      <c r="A277" s="4" t="s">
        <v>265</v>
      </c>
      <c r="B277" s="5">
        <f>SUM(B278:B289)</f>
        <v>1938561.5</v>
      </c>
      <c r="C277" s="6">
        <f t="shared" ca="1" si="5"/>
        <v>2.4502581936370949E-3</v>
      </c>
    </row>
    <row r="278" spans="1:3" x14ac:dyDescent="0.25">
      <c r="A278" s="17" t="s">
        <v>266</v>
      </c>
      <c r="B278" s="13">
        <v>1237894</v>
      </c>
      <c r="C278" s="9">
        <f t="shared" ca="1" si="5"/>
        <v>1.5646446689229093E-3</v>
      </c>
    </row>
    <row r="279" spans="1:3" ht="24" x14ac:dyDescent="0.25">
      <c r="A279" s="17" t="s">
        <v>267</v>
      </c>
      <c r="B279" s="13">
        <v>8585</v>
      </c>
      <c r="C279" s="9">
        <f t="shared" ca="1" si="5"/>
        <v>1.0851070029181154E-5</v>
      </c>
    </row>
    <row r="280" spans="1:3" x14ac:dyDescent="0.25">
      <c r="A280" s="17" t="s">
        <v>268</v>
      </c>
      <c r="B280" s="13">
        <v>37421.839999999997</v>
      </c>
      <c r="C280" s="9">
        <f t="shared" ca="1" si="5"/>
        <v>4.7299593064742277E-5</v>
      </c>
    </row>
    <row r="281" spans="1:3" x14ac:dyDescent="0.25">
      <c r="A281" s="17" t="s">
        <v>269</v>
      </c>
      <c r="B281" s="13">
        <v>84.66</v>
      </c>
      <c r="C281" s="9">
        <f t="shared" ca="1" si="5"/>
        <v>1.0700659157489534E-7</v>
      </c>
    </row>
    <row r="282" spans="1:3" x14ac:dyDescent="0.25">
      <c r="A282" s="17" t="s">
        <v>270</v>
      </c>
      <c r="B282" s="13">
        <v>3710</v>
      </c>
      <c r="C282" s="9">
        <f t="shared" ca="1" si="5"/>
        <v>4.6892801174446219E-6</v>
      </c>
    </row>
    <row r="283" spans="1:3" ht="24" x14ac:dyDescent="0.25">
      <c r="A283" s="17" t="s">
        <v>271</v>
      </c>
      <c r="B283" s="13">
        <v>184432</v>
      </c>
      <c r="C283" s="9">
        <f t="shared" ca="1" si="5"/>
        <v>2.3311409989772145E-4</v>
      </c>
    </row>
    <row r="284" spans="1:3" x14ac:dyDescent="0.25">
      <c r="A284" s="17" t="s">
        <v>272</v>
      </c>
      <c r="B284" s="13">
        <v>27335</v>
      </c>
      <c r="C284" s="9">
        <f t="shared" ca="1" si="5"/>
        <v>3.4550261997398582E-5</v>
      </c>
    </row>
    <row r="285" spans="1:3" x14ac:dyDescent="0.25">
      <c r="A285" s="17" t="s">
        <v>273</v>
      </c>
      <c r="B285" s="13">
        <v>7084</v>
      </c>
      <c r="C285" s="9">
        <f t="shared" ca="1" si="5"/>
        <v>8.9538707148187872E-6</v>
      </c>
    </row>
    <row r="286" spans="1:3" ht="24" x14ac:dyDescent="0.25">
      <c r="A286" s="17" t="s">
        <v>274</v>
      </c>
      <c r="B286" s="13">
        <v>60387</v>
      </c>
      <c r="C286" s="9">
        <f t="shared" ca="1" si="5"/>
        <v>7.6326565620519782E-5</v>
      </c>
    </row>
    <row r="287" spans="1:3" x14ac:dyDescent="0.25">
      <c r="A287" s="17" t="s">
        <v>275</v>
      </c>
      <c r="B287" s="13">
        <v>371430</v>
      </c>
      <c r="C287" s="9">
        <f t="shared" ca="1" si="5"/>
        <v>4.6947151321359999E-4</v>
      </c>
    </row>
    <row r="288" spans="1:3" x14ac:dyDescent="0.25">
      <c r="A288" s="17" t="s">
        <v>276</v>
      </c>
      <c r="B288" s="13">
        <v>0</v>
      </c>
      <c r="C288" s="9">
        <f t="shared" ca="1" si="5"/>
        <v>0</v>
      </c>
    </row>
    <row r="289" spans="1:3" x14ac:dyDescent="0.25">
      <c r="A289" s="17" t="s">
        <v>277</v>
      </c>
      <c r="B289" s="13">
        <v>198</v>
      </c>
      <c r="C289" s="9">
        <f t="shared" ca="1" si="5"/>
        <v>2.5026346718437604E-7</v>
      </c>
    </row>
    <row r="290" spans="1:3" x14ac:dyDescent="0.25">
      <c r="A290" s="4" t="s">
        <v>278</v>
      </c>
      <c r="B290" s="5">
        <f>SUM(B291)</f>
        <v>-45663634.200000003</v>
      </c>
      <c r="C290" s="6">
        <f t="shared" ca="1" si="5"/>
        <v>-5.7716865753187137E-2</v>
      </c>
    </row>
    <row r="291" spans="1:3" x14ac:dyDescent="0.25">
      <c r="A291" s="12" t="s">
        <v>279</v>
      </c>
      <c r="B291" s="11">
        <v>-45663634.200000003</v>
      </c>
      <c r="C291" s="9">
        <f t="shared" ca="1" si="5"/>
        <v>-5.7716865753187137E-2</v>
      </c>
    </row>
    <row r="292" spans="1:3" x14ac:dyDescent="0.25">
      <c r="A292" s="4" t="s">
        <v>212</v>
      </c>
      <c r="B292" s="5">
        <f>SUM(B293:B301)</f>
        <v>3678640</v>
      </c>
      <c r="C292" s="6">
        <f t="shared" ca="1" si="5"/>
        <v>4.6496424289047128E-3</v>
      </c>
    </row>
    <row r="293" spans="1:3" x14ac:dyDescent="0.25">
      <c r="A293" s="17" t="s">
        <v>280</v>
      </c>
      <c r="B293" s="13">
        <v>2877461</v>
      </c>
      <c r="C293" s="9">
        <f t="shared" ca="1" si="5"/>
        <v>3.6369866997364745E-3</v>
      </c>
    </row>
    <row r="294" spans="1:3" ht="24" x14ac:dyDescent="0.25">
      <c r="A294" s="17" t="s">
        <v>281</v>
      </c>
      <c r="B294" s="13">
        <v>10060</v>
      </c>
      <c r="C294" s="9">
        <f t="shared" ca="1" si="5"/>
        <v>1.2715406464014259E-5</v>
      </c>
    </row>
    <row r="295" spans="1:3" x14ac:dyDescent="0.25">
      <c r="A295" s="17" t="s">
        <v>282</v>
      </c>
      <c r="B295" s="13">
        <v>7054</v>
      </c>
      <c r="C295" s="9">
        <f t="shared" ca="1" si="5"/>
        <v>8.9159520076696405E-6</v>
      </c>
    </row>
    <row r="296" spans="1:3" x14ac:dyDescent="0.25">
      <c r="A296" s="17" t="s">
        <v>283</v>
      </c>
      <c r="B296" s="13">
        <v>276612</v>
      </c>
      <c r="C296" s="9">
        <f t="shared" ca="1" si="5"/>
        <v>3.4962564739800321E-4</v>
      </c>
    </row>
    <row r="297" spans="1:3" x14ac:dyDescent="0.25">
      <c r="A297" s="17" t="s">
        <v>284</v>
      </c>
      <c r="B297" s="13">
        <v>1351</v>
      </c>
      <c r="C297" s="9">
        <f t="shared" ca="1" si="5"/>
        <v>1.7076057786166266E-6</v>
      </c>
    </row>
    <row r="298" spans="1:3" ht="24" x14ac:dyDescent="0.25">
      <c r="A298" s="17" t="s">
        <v>285</v>
      </c>
      <c r="B298" s="13">
        <v>87557</v>
      </c>
      <c r="C298" s="9">
        <f t="shared" ca="1" si="5"/>
        <v>1.1066827472859806E-4</v>
      </c>
    </row>
    <row r="299" spans="1:3" ht="24" x14ac:dyDescent="0.25">
      <c r="A299" s="17" t="s">
        <v>286</v>
      </c>
      <c r="B299" s="13">
        <v>378613</v>
      </c>
      <c r="C299" s="9">
        <f t="shared" ca="1" si="5"/>
        <v>4.7855051566201098E-4</v>
      </c>
    </row>
    <row r="300" spans="1:3" x14ac:dyDescent="0.25">
      <c r="A300" s="17" t="s">
        <v>287</v>
      </c>
      <c r="B300" s="11">
        <v>4028</v>
      </c>
      <c r="C300" s="9">
        <f t="shared" ca="1" si="5"/>
        <v>5.0912184132255897E-6</v>
      </c>
    </row>
    <row r="301" spans="1:3" x14ac:dyDescent="0.25">
      <c r="A301" s="17" t="s">
        <v>288</v>
      </c>
      <c r="B301" s="13">
        <v>35904</v>
      </c>
      <c r="C301" s="9">
        <f t="shared" ca="1" si="5"/>
        <v>4.5381108716100194E-5</v>
      </c>
    </row>
    <row r="302" spans="1:3" x14ac:dyDescent="0.25">
      <c r="A302" s="4" t="s">
        <v>289</v>
      </c>
      <c r="B302" s="5">
        <f>SUM(B303)</f>
        <v>120628</v>
      </c>
      <c r="C302" s="6">
        <f t="shared" ca="1" si="5"/>
        <v>1.5246859353291371E-4</v>
      </c>
    </row>
    <row r="303" spans="1:3" x14ac:dyDescent="0.25">
      <c r="A303" s="17" t="s">
        <v>290</v>
      </c>
      <c r="B303" s="13">
        <v>120628</v>
      </c>
      <c r="C303" s="9">
        <f t="shared" ca="1" si="5"/>
        <v>1.5246859353291371E-4</v>
      </c>
    </row>
    <row r="304" spans="1:3" x14ac:dyDescent="0.25">
      <c r="A304" s="4" t="s">
        <v>291</v>
      </c>
      <c r="B304" s="5">
        <f>SUM(B305:B307)</f>
        <v>39251526.039999999</v>
      </c>
      <c r="C304" s="6">
        <f t="shared" ca="1" si="5"/>
        <v>4.9612237368930417E-2</v>
      </c>
    </row>
    <row r="305" spans="1:3" x14ac:dyDescent="0.25">
      <c r="A305" s="17" t="s">
        <v>292</v>
      </c>
      <c r="B305" s="11">
        <v>33248905.68</v>
      </c>
      <c r="C305" s="9">
        <f t="shared" ca="1" si="5"/>
        <v>4.2025183916985329E-2</v>
      </c>
    </row>
    <row r="306" spans="1:3" x14ac:dyDescent="0.25">
      <c r="A306" s="17" t="s">
        <v>293</v>
      </c>
      <c r="B306" s="13">
        <v>6056578.2199999997</v>
      </c>
      <c r="C306" s="9">
        <f t="shared" ca="1" si="5"/>
        <v>7.6552538616695793E-3</v>
      </c>
    </row>
    <row r="307" spans="1:3" x14ac:dyDescent="0.25">
      <c r="A307" s="17" t="s">
        <v>294</v>
      </c>
      <c r="B307" s="13">
        <v>-53957.86</v>
      </c>
      <c r="C307" s="9">
        <f t="shared" ca="1" si="5"/>
        <v>-6.8200409724490695E-5</v>
      </c>
    </row>
    <row r="308" spans="1:3" x14ac:dyDescent="0.25">
      <c r="A308" s="4" t="s">
        <v>295</v>
      </c>
      <c r="B308" s="5">
        <f>SUM(B309)</f>
        <v>325950070.44999999</v>
      </c>
      <c r="C308" s="6">
        <f t="shared" ca="1" si="5"/>
        <v>0.41198684222125576</v>
      </c>
    </row>
    <row r="309" spans="1:3" x14ac:dyDescent="0.25">
      <c r="A309" s="4" t="s">
        <v>296</v>
      </c>
      <c r="B309" s="5">
        <f>+B310+B317</f>
        <v>325950070.44999999</v>
      </c>
      <c r="C309" s="6">
        <f t="shared" ca="1" si="5"/>
        <v>0.41198684222125576</v>
      </c>
    </row>
    <row r="310" spans="1:3" x14ac:dyDescent="0.25">
      <c r="A310" s="4" t="s">
        <v>297</v>
      </c>
      <c r="B310" s="5">
        <f>SUM(B311:B316)</f>
        <v>325890702.05000001</v>
      </c>
      <c r="C310" s="6">
        <f t="shared" ca="1" si="5"/>
        <v>0.41191180312213865</v>
      </c>
    </row>
    <row r="311" spans="1:3" ht="24" x14ac:dyDescent="0.25">
      <c r="A311" s="17" t="s">
        <v>298</v>
      </c>
      <c r="B311" s="11">
        <v>6350375.4400000004</v>
      </c>
      <c r="C311" s="9">
        <f t="shared" ca="1" si="5"/>
        <v>8.0266008865500383E-3</v>
      </c>
    </row>
    <row r="312" spans="1:3" ht="24" x14ac:dyDescent="0.25">
      <c r="A312" s="17" t="s">
        <v>299</v>
      </c>
      <c r="B312" s="11">
        <v>1858661</v>
      </c>
      <c r="C312" s="9">
        <f t="shared" ca="1" si="5"/>
        <v>2.3492674049514122E-3</v>
      </c>
    </row>
    <row r="313" spans="1:3" x14ac:dyDescent="0.25">
      <c r="A313" s="17" t="s">
        <v>300</v>
      </c>
      <c r="B313" s="11">
        <v>0</v>
      </c>
      <c r="C313" s="9">
        <f t="shared" ca="1" si="5"/>
        <v>0</v>
      </c>
    </row>
    <row r="314" spans="1:3" x14ac:dyDescent="0.25">
      <c r="A314" s="17" t="s">
        <v>301</v>
      </c>
      <c r="B314" s="11">
        <v>169615.3</v>
      </c>
      <c r="C314" s="9">
        <f t="shared" ca="1" si="5"/>
        <v>2.1438642962382879E-4</v>
      </c>
    </row>
    <row r="315" spans="1:3" x14ac:dyDescent="0.25">
      <c r="A315" s="17" t="s">
        <v>302</v>
      </c>
      <c r="B315" s="11">
        <v>303159986.63999999</v>
      </c>
      <c r="C315" s="9">
        <f t="shared" ca="1" si="5"/>
        <v>0.38318115842472489</v>
      </c>
    </row>
    <row r="316" spans="1:3" x14ac:dyDescent="0.25">
      <c r="A316" s="17" t="s">
        <v>303</v>
      </c>
      <c r="B316" s="11">
        <v>14352063.67</v>
      </c>
      <c r="C316" s="9">
        <f t="shared" ca="1" si="5"/>
        <v>1.8140389976288491E-2</v>
      </c>
    </row>
    <row r="317" spans="1:3" x14ac:dyDescent="0.25">
      <c r="A317" s="4" t="s">
        <v>304</v>
      </c>
      <c r="B317" s="5">
        <f>SUM(B318)</f>
        <v>59368.4</v>
      </c>
      <c r="C317" s="6">
        <f t="shared" ca="1" si="5"/>
        <v>7.5039099117115717E-5</v>
      </c>
    </row>
    <row r="318" spans="1:3" x14ac:dyDescent="0.25">
      <c r="A318" s="17" t="s">
        <v>305</v>
      </c>
      <c r="B318" s="13">
        <v>59368.4</v>
      </c>
      <c r="C318" s="9">
        <f t="shared" ca="1" si="5"/>
        <v>7.5039099117115717E-5</v>
      </c>
    </row>
    <row r="319" spans="1:3" x14ac:dyDescent="0.25">
      <c r="A319" s="4" t="s">
        <v>306</v>
      </c>
      <c r="B319" s="5">
        <f>B320+B324+B327+B331+B333+B329+B353</f>
        <v>328810121.83000004</v>
      </c>
      <c r="C319" s="6">
        <f t="shared" ca="1" si="5"/>
        <v>0.41560182391158035</v>
      </c>
    </row>
    <row r="320" spans="1:3" x14ac:dyDescent="0.25">
      <c r="A320" s="4" t="s">
        <v>307</v>
      </c>
      <c r="B320" s="5">
        <f>SUM(B321:B323)</f>
        <v>1457316.06</v>
      </c>
      <c r="C320" s="6">
        <f t="shared" ca="1" si="5"/>
        <v>1.8419846967630011E-3</v>
      </c>
    </row>
    <row r="321" spans="1:3" x14ac:dyDescent="0.25">
      <c r="A321" s="17" t="s">
        <v>308</v>
      </c>
      <c r="B321" s="11">
        <v>283544.96000000002</v>
      </c>
      <c r="C321" s="9">
        <f t="shared" ca="1" si="5"/>
        <v>3.5838861006189511E-4</v>
      </c>
    </row>
    <row r="322" spans="1:3" x14ac:dyDescent="0.25">
      <c r="A322" s="17" t="s">
        <v>309</v>
      </c>
      <c r="B322" s="13">
        <v>278717</v>
      </c>
      <c r="C322" s="9">
        <f t="shared" ca="1" si="5"/>
        <v>3.5228627668296841E-4</v>
      </c>
    </row>
    <row r="323" spans="1:3" x14ac:dyDescent="0.25">
      <c r="A323" s="17" t="s">
        <v>310</v>
      </c>
      <c r="B323" s="13">
        <v>895054.1</v>
      </c>
      <c r="C323" s="9">
        <f t="shared" ca="1" si="5"/>
        <v>1.1313098100181377E-3</v>
      </c>
    </row>
    <row r="324" spans="1:3" x14ac:dyDescent="0.25">
      <c r="A324" s="4" t="s">
        <v>311</v>
      </c>
      <c r="B324" s="5">
        <f>SUM(B325:B326)</f>
        <v>4075018.32</v>
      </c>
      <c r="C324" s="6">
        <f t="shared" ca="1" si="5"/>
        <v>5.1506475434497535E-3</v>
      </c>
    </row>
    <row r="325" spans="1:3" x14ac:dyDescent="0.25">
      <c r="A325" s="17" t="s">
        <v>312</v>
      </c>
      <c r="B325" s="13">
        <v>0</v>
      </c>
      <c r="C325" s="9">
        <f t="shared" ca="1" si="5"/>
        <v>0</v>
      </c>
    </row>
    <row r="326" spans="1:3" x14ac:dyDescent="0.25">
      <c r="A326" s="17" t="s">
        <v>313</v>
      </c>
      <c r="B326" s="13">
        <v>4075018.32</v>
      </c>
      <c r="C326" s="9">
        <f t="shared" ca="1" si="5"/>
        <v>5.1506475434497535E-3</v>
      </c>
    </row>
    <row r="327" spans="1:3" x14ac:dyDescent="0.25">
      <c r="A327" s="4" t="s">
        <v>314</v>
      </c>
      <c r="B327" s="5">
        <f>SUM(B328)</f>
        <v>54832.87</v>
      </c>
      <c r="C327" s="6">
        <f t="shared" ca="1" si="5"/>
        <v>6.9306384655909897E-5</v>
      </c>
    </row>
    <row r="328" spans="1:3" x14ac:dyDescent="0.25">
      <c r="A328" s="17" t="s">
        <v>315</v>
      </c>
      <c r="B328" s="13">
        <v>54832.87</v>
      </c>
      <c r="C328" s="9">
        <f t="shared" ca="1" si="5"/>
        <v>6.9306384655909897E-5</v>
      </c>
    </row>
    <row r="329" spans="1:3" x14ac:dyDescent="0.25">
      <c r="A329" s="4" t="s">
        <v>316</v>
      </c>
      <c r="B329" s="5">
        <f>SUM(B330)</f>
        <v>205413.92</v>
      </c>
      <c r="C329" s="6">
        <f t="shared" ca="1" si="5"/>
        <v>2.5963434256128307E-4</v>
      </c>
    </row>
    <row r="330" spans="1:3" x14ac:dyDescent="0.25">
      <c r="A330" s="14" t="s">
        <v>317</v>
      </c>
      <c r="B330" s="13">
        <v>205413.92</v>
      </c>
      <c r="C330" s="9">
        <f t="shared" ref="C330:C393" ca="1" si="6">B330*$C$15/$B$15</f>
        <v>2.5963434256128307E-4</v>
      </c>
    </row>
    <row r="331" spans="1:3" x14ac:dyDescent="0.25">
      <c r="A331" s="4" t="s">
        <v>318</v>
      </c>
      <c r="B331" s="5">
        <f>SUM(B332)</f>
        <v>1606</v>
      </c>
      <c r="C331" s="6">
        <f t="shared" ca="1" si="6"/>
        <v>2.0299147893843836E-6</v>
      </c>
    </row>
    <row r="332" spans="1:3" x14ac:dyDescent="0.25">
      <c r="A332" s="17" t="s">
        <v>319</v>
      </c>
      <c r="B332" s="13">
        <v>1606</v>
      </c>
      <c r="C332" s="9">
        <f t="shared" ca="1" si="6"/>
        <v>2.0299147893843836E-6</v>
      </c>
    </row>
    <row r="333" spans="1:3" x14ac:dyDescent="0.25">
      <c r="A333" s="4" t="s">
        <v>314</v>
      </c>
      <c r="B333" s="5">
        <f>SUM(B334:B352)</f>
        <v>323015934.66000003</v>
      </c>
      <c r="C333" s="6">
        <f t="shared" ca="1" si="6"/>
        <v>0.40827822102936101</v>
      </c>
    </row>
    <row r="334" spans="1:3" x14ac:dyDescent="0.25">
      <c r="A334" s="17" t="s">
        <v>320</v>
      </c>
      <c r="B334" s="11">
        <v>0</v>
      </c>
      <c r="C334" s="9">
        <f t="shared" ca="1" si="6"/>
        <v>0</v>
      </c>
    </row>
    <row r="335" spans="1:3" x14ac:dyDescent="0.25">
      <c r="A335" s="17" t="s">
        <v>321</v>
      </c>
      <c r="B335" s="11">
        <v>328144.48</v>
      </c>
      <c r="C335" s="9">
        <f t="shared" ca="1" si="6"/>
        <v>4.1476048132431387E-4</v>
      </c>
    </row>
    <row r="336" spans="1:3" x14ac:dyDescent="0.25">
      <c r="A336" s="17" t="s">
        <v>322</v>
      </c>
      <c r="B336" s="11">
        <v>1774499.12</v>
      </c>
      <c r="C336" s="9">
        <f t="shared" ca="1" si="6"/>
        <v>2.2428904155900212E-3</v>
      </c>
    </row>
    <row r="337" spans="1:3" x14ac:dyDescent="0.25">
      <c r="A337" s="17" t="s">
        <v>323</v>
      </c>
      <c r="B337" s="11">
        <v>255201.24</v>
      </c>
      <c r="C337" s="9">
        <f t="shared" ca="1" si="6"/>
        <v>3.2256336945531356E-4</v>
      </c>
    </row>
    <row r="338" spans="1:3" x14ac:dyDescent="0.25">
      <c r="A338" s="17" t="s">
        <v>324</v>
      </c>
      <c r="B338" s="11">
        <v>3634482.62</v>
      </c>
      <c r="C338" s="9">
        <f t="shared" ca="1" si="6"/>
        <v>4.593829403548258E-3</v>
      </c>
    </row>
    <row r="339" spans="1:3" x14ac:dyDescent="0.25">
      <c r="A339" s="17" t="s">
        <v>325</v>
      </c>
      <c r="B339" s="11">
        <v>400000</v>
      </c>
      <c r="C339" s="11">
        <f t="shared" ca="1" si="6"/>
        <v>5.055827619886385E-4</v>
      </c>
    </row>
    <row r="340" spans="1:3" x14ac:dyDescent="0.25">
      <c r="A340" s="14" t="s">
        <v>326</v>
      </c>
      <c r="B340" s="11">
        <v>736280</v>
      </c>
      <c r="C340" s="11">
        <f t="shared" ca="1" si="6"/>
        <v>9.3062618999248685E-4</v>
      </c>
    </row>
    <row r="341" spans="1:3" x14ac:dyDescent="0.25">
      <c r="A341" s="17" t="s">
        <v>327</v>
      </c>
      <c r="B341" s="11">
        <v>0</v>
      </c>
      <c r="C341" s="9">
        <f t="shared" ca="1" si="6"/>
        <v>0</v>
      </c>
    </row>
    <row r="342" spans="1:3" x14ac:dyDescent="0.25">
      <c r="A342" s="17" t="s">
        <v>328</v>
      </c>
      <c r="B342" s="11">
        <v>2136444</v>
      </c>
      <c r="C342" s="9">
        <f t="shared" ca="1" si="6"/>
        <v>2.7003731458851371E-3</v>
      </c>
    </row>
    <row r="343" spans="1:3" x14ac:dyDescent="0.25">
      <c r="A343" s="17" t="s">
        <v>329</v>
      </c>
      <c r="B343" s="11">
        <v>1636025</v>
      </c>
      <c r="C343" s="9">
        <f t="shared" ca="1" si="6"/>
        <v>2.0678650954561559E-3</v>
      </c>
    </row>
    <row r="344" spans="1:3" x14ac:dyDescent="0.25">
      <c r="A344" s="17" t="s">
        <v>330</v>
      </c>
      <c r="B344" s="11">
        <v>1244</v>
      </c>
      <c r="C344" s="9">
        <f t="shared" ca="1" si="6"/>
        <v>1.5723623897846657E-6</v>
      </c>
    </row>
    <row r="345" spans="1:3" x14ac:dyDescent="0.25">
      <c r="A345" s="17" t="s">
        <v>331</v>
      </c>
      <c r="B345" s="11">
        <v>731558</v>
      </c>
      <c r="C345" s="9">
        <f t="shared" ca="1" si="6"/>
        <v>9.2465778548721103E-4</v>
      </c>
    </row>
    <row r="346" spans="1:3" x14ac:dyDescent="0.25">
      <c r="A346" s="14" t="s">
        <v>332</v>
      </c>
      <c r="B346" s="11">
        <v>1728692</v>
      </c>
      <c r="C346" s="9">
        <f t="shared" ca="1" si="6"/>
        <v>2.1849921899691586E-3</v>
      </c>
    </row>
    <row r="347" spans="1:3" x14ac:dyDescent="0.25">
      <c r="A347" s="17" t="s">
        <v>333</v>
      </c>
      <c r="B347" s="11">
        <v>823643.54</v>
      </c>
      <c r="C347" s="9">
        <f t="shared" ca="1" si="6"/>
        <v>1.0410499396182491E-3</v>
      </c>
    </row>
    <row r="348" spans="1:3" x14ac:dyDescent="0.25">
      <c r="A348" s="17" t="s">
        <v>334</v>
      </c>
      <c r="B348" s="11">
        <v>4796470.66</v>
      </c>
      <c r="C348" s="9">
        <f t="shared" ca="1" si="6"/>
        <v>6.0625322102006701E-3</v>
      </c>
    </row>
    <row r="349" spans="1:3" x14ac:dyDescent="0.25">
      <c r="A349" s="17" t="s">
        <v>335</v>
      </c>
      <c r="B349" s="11">
        <v>16576</v>
      </c>
      <c r="C349" s="9">
        <f t="shared" ca="1" si="6"/>
        <v>2.0951349656809179E-5</v>
      </c>
    </row>
    <row r="350" spans="1:3" x14ac:dyDescent="0.25">
      <c r="A350" s="17" t="s">
        <v>336</v>
      </c>
      <c r="B350" s="11">
        <v>1450</v>
      </c>
      <c r="C350" s="9">
        <f t="shared" ca="1" si="6"/>
        <v>1.8327375122088145E-6</v>
      </c>
    </row>
    <row r="351" spans="1:3" x14ac:dyDescent="0.25">
      <c r="A351" s="14" t="s">
        <v>337</v>
      </c>
      <c r="B351" s="11">
        <v>4665</v>
      </c>
      <c r="C351" s="9">
        <f t="shared" ca="1" si="6"/>
        <v>5.8963589616924965E-6</v>
      </c>
    </row>
    <row r="352" spans="1:3" x14ac:dyDescent="0.25">
      <c r="A352" s="17" t="s">
        <v>338</v>
      </c>
      <c r="B352" s="11">
        <v>304010559</v>
      </c>
      <c r="C352" s="9">
        <f t="shared" ca="1" si="6"/>
        <v>0.38425624523232488</v>
      </c>
    </row>
    <row r="353" spans="1:3" x14ac:dyDescent="0.25">
      <c r="A353" s="4" t="s">
        <v>339</v>
      </c>
      <c r="B353" s="5">
        <f>SUM(B354:B355)</f>
        <v>0</v>
      </c>
      <c r="C353" s="6">
        <f t="shared" ca="1" si="6"/>
        <v>0</v>
      </c>
    </row>
    <row r="354" spans="1:3" x14ac:dyDescent="0.25">
      <c r="A354" s="17" t="s">
        <v>340</v>
      </c>
      <c r="B354" s="13">
        <v>0</v>
      </c>
      <c r="C354" s="9">
        <f t="shared" ca="1" si="6"/>
        <v>0</v>
      </c>
    </row>
    <row r="355" spans="1:3" x14ac:dyDescent="0.25">
      <c r="A355" s="17" t="s">
        <v>341</v>
      </c>
      <c r="B355" s="13">
        <v>0</v>
      </c>
      <c r="C355" s="9">
        <f t="shared" ca="1" si="6"/>
        <v>0</v>
      </c>
    </row>
    <row r="356" spans="1:3" x14ac:dyDescent="0.25">
      <c r="A356" s="4" t="s">
        <v>342</v>
      </c>
      <c r="B356" s="5">
        <f>+B357+B359</f>
        <v>11726741.050000001</v>
      </c>
      <c r="C356" s="6">
        <f t="shared" ca="1" si="6"/>
        <v>1.4822095322961366E-2</v>
      </c>
    </row>
    <row r="357" spans="1:3" x14ac:dyDescent="0.25">
      <c r="A357" s="4" t="s">
        <v>343</v>
      </c>
      <c r="B357" s="5">
        <f>+B358</f>
        <v>90000</v>
      </c>
      <c r="C357" s="6">
        <f t="shared" ca="1" si="6"/>
        <v>1.1375612144744367E-4</v>
      </c>
    </row>
    <row r="358" spans="1:3" x14ac:dyDescent="0.25">
      <c r="A358" s="17" t="s">
        <v>344</v>
      </c>
      <c r="B358" s="13">
        <v>90000</v>
      </c>
      <c r="C358" s="9">
        <f t="shared" ca="1" si="6"/>
        <v>1.1375612144744367E-4</v>
      </c>
    </row>
    <row r="359" spans="1:3" x14ac:dyDescent="0.25">
      <c r="A359" s="4" t="s">
        <v>345</v>
      </c>
      <c r="B359" s="5">
        <f>+B360</f>
        <v>11636741.050000001</v>
      </c>
      <c r="C359" s="6">
        <f t="shared" ca="1" si="6"/>
        <v>1.4708339201513923E-2</v>
      </c>
    </row>
    <row r="360" spans="1:3" x14ac:dyDescent="0.25">
      <c r="A360" s="17" t="s">
        <v>346</v>
      </c>
      <c r="B360" s="13">
        <v>11636741.050000001</v>
      </c>
      <c r="C360" s="9">
        <f t="shared" ca="1" si="6"/>
        <v>1.4708339201513923E-2</v>
      </c>
    </row>
    <row r="361" spans="1:3" x14ac:dyDescent="0.25">
      <c r="A361" s="4" t="s">
        <v>347</v>
      </c>
      <c r="B361" s="5">
        <f>B362+B376+B398+B488</f>
        <v>73212464111.660004</v>
      </c>
      <c r="C361" s="6">
        <f t="shared" ca="1" si="6"/>
        <v>92.537399543917843</v>
      </c>
    </row>
    <row r="362" spans="1:3" x14ac:dyDescent="0.25">
      <c r="A362" s="4" t="s">
        <v>348</v>
      </c>
      <c r="B362" s="5">
        <f>B363+B374</f>
        <v>32372785791.579998</v>
      </c>
      <c r="C362" s="6">
        <f t="shared" ca="1" si="6"/>
        <v>40.917806134433924</v>
      </c>
    </row>
    <row r="363" spans="1:3" x14ac:dyDescent="0.25">
      <c r="A363" s="4" t="s">
        <v>349</v>
      </c>
      <c r="B363" s="5">
        <f>SUM(B364:B373)</f>
        <v>32371776371.149998</v>
      </c>
      <c r="C363" s="6">
        <f t="shared" ca="1" si="6"/>
        <v>40.916530270511409</v>
      </c>
    </row>
    <row r="364" spans="1:3" x14ac:dyDescent="0.25">
      <c r="A364" s="17" t="s">
        <v>350</v>
      </c>
      <c r="B364" s="11">
        <v>25598850130.939999</v>
      </c>
      <c r="C364" s="15">
        <f t="shared" ca="1" si="6"/>
        <v>32.355843382334662</v>
      </c>
    </row>
    <row r="365" spans="1:3" x14ac:dyDescent="0.25">
      <c r="A365" s="17" t="s">
        <v>351</v>
      </c>
      <c r="B365" s="11">
        <v>1366261591</v>
      </c>
      <c r="C365" s="15">
        <f t="shared" ca="1" si="6"/>
        <v>1.7268957719419289</v>
      </c>
    </row>
    <row r="366" spans="1:3" ht="24" x14ac:dyDescent="0.25">
      <c r="A366" s="17" t="s">
        <v>352</v>
      </c>
      <c r="B366" s="11">
        <v>2904799788</v>
      </c>
      <c r="C366" s="15">
        <f t="shared" ca="1" si="6"/>
        <v>3.6715417496026288</v>
      </c>
    </row>
    <row r="367" spans="1:3" x14ac:dyDescent="0.25">
      <c r="A367" s="17" t="s">
        <v>353</v>
      </c>
      <c r="B367" s="11">
        <v>70994277</v>
      </c>
      <c r="C367" s="15">
        <f t="shared" ca="1" si="6"/>
        <v>8.9733706627616178E-2</v>
      </c>
    </row>
    <row r="368" spans="1:3" x14ac:dyDescent="0.25">
      <c r="A368" s="17" t="s">
        <v>354</v>
      </c>
      <c r="B368" s="11">
        <v>462058381</v>
      </c>
      <c r="C368" s="15">
        <f t="shared" ca="1" si="6"/>
        <v>0.58402188116494658</v>
      </c>
    </row>
    <row r="369" spans="1:3" x14ac:dyDescent="0.25">
      <c r="A369" s="17" t="s">
        <v>355</v>
      </c>
      <c r="B369" s="11">
        <v>271908653.20999998</v>
      </c>
      <c r="C369" s="15">
        <f t="shared" ca="1" si="6"/>
        <v>0.34368081974630665</v>
      </c>
    </row>
    <row r="370" spans="1:3" x14ac:dyDescent="0.25">
      <c r="A370" s="17" t="s">
        <v>356</v>
      </c>
      <c r="B370" s="11">
        <v>1042841674</v>
      </c>
      <c r="C370" s="15">
        <f t="shared" ca="1" si="6"/>
        <v>1.3181069346444383</v>
      </c>
    </row>
    <row r="371" spans="1:3" x14ac:dyDescent="0.25">
      <c r="A371" s="17" t="s">
        <v>357</v>
      </c>
      <c r="B371" s="11">
        <v>654061876</v>
      </c>
      <c r="C371" s="15">
        <f t="shared" ca="1" si="6"/>
        <v>0.82670602444887598</v>
      </c>
    </row>
    <row r="372" spans="1:3" ht="24" x14ac:dyDescent="0.25">
      <c r="A372" s="17" t="s">
        <v>358</v>
      </c>
      <c r="B372" s="11">
        <v>0</v>
      </c>
      <c r="C372" s="15">
        <f t="shared" ca="1" si="6"/>
        <v>0</v>
      </c>
    </row>
    <row r="373" spans="1:3" x14ac:dyDescent="0.25">
      <c r="A373" s="17" t="s">
        <v>359</v>
      </c>
      <c r="B373" s="11">
        <v>0</v>
      </c>
      <c r="C373" s="15">
        <f t="shared" ca="1" si="6"/>
        <v>0</v>
      </c>
    </row>
    <row r="374" spans="1:3" x14ac:dyDescent="0.25">
      <c r="A374" s="4" t="s">
        <v>360</v>
      </c>
      <c r="B374" s="5">
        <f>SUM(B375)</f>
        <v>1009420.43</v>
      </c>
      <c r="C374" s="6">
        <f t="shared" ca="1" si="6"/>
        <v>1.2758639225178979E-3</v>
      </c>
    </row>
    <row r="375" spans="1:3" x14ac:dyDescent="0.25">
      <c r="A375" s="17" t="s">
        <v>361</v>
      </c>
      <c r="B375" s="11">
        <v>1009420.43</v>
      </c>
      <c r="C375" s="9">
        <f t="shared" ca="1" si="6"/>
        <v>1.2758639225178979E-3</v>
      </c>
    </row>
    <row r="376" spans="1:3" x14ac:dyDescent="0.25">
      <c r="A376" s="4" t="s">
        <v>362</v>
      </c>
      <c r="B376" s="5">
        <f>B377+B381+B383+B390+B392+B395</f>
        <v>30508267384.720001</v>
      </c>
      <c r="C376" s="6">
        <f t="shared" ca="1" si="6"/>
        <v>38.56113521963659</v>
      </c>
    </row>
    <row r="377" spans="1:3" x14ac:dyDescent="0.25">
      <c r="A377" s="4" t="s">
        <v>363</v>
      </c>
      <c r="B377" s="5">
        <f>SUM(B378:B380)</f>
        <v>16539959373.4</v>
      </c>
      <c r="C377" s="6">
        <f t="shared" ca="1" si="6"/>
        <v>20.905795857958609</v>
      </c>
    </row>
    <row r="378" spans="1:3" x14ac:dyDescent="0.25">
      <c r="A378" s="17" t="s">
        <v>364</v>
      </c>
      <c r="B378" s="11">
        <v>15405491152.4</v>
      </c>
      <c r="C378" s="9">
        <f t="shared" ca="1" si="6"/>
        <v>19.471876916554812</v>
      </c>
    </row>
    <row r="379" spans="1:3" x14ac:dyDescent="0.25">
      <c r="A379" s="17" t="s">
        <v>365</v>
      </c>
      <c r="B379" s="13">
        <v>656456085</v>
      </c>
      <c r="C379" s="9">
        <f t="shared" ca="1" si="6"/>
        <v>0.82973220144637116</v>
      </c>
    </row>
    <row r="380" spans="1:3" x14ac:dyDescent="0.25">
      <c r="A380" s="17" t="s">
        <v>366</v>
      </c>
      <c r="B380" s="13">
        <v>478012136</v>
      </c>
      <c r="C380" s="9">
        <f t="shared" ca="1" si="6"/>
        <v>0.60418673995742178</v>
      </c>
    </row>
    <row r="381" spans="1:3" x14ac:dyDescent="0.25">
      <c r="A381" s="4" t="s">
        <v>367</v>
      </c>
      <c r="B381" s="5">
        <f>SUM(B382)</f>
        <v>3147343762.5700002</v>
      </c>
      <c r="C381" s="6">
        <f t="shared" ca="1" si="6"/>
        <v>3.9781068810196358</v>
      </c>
    </row>
    <row r="382" spans="1:3" x14ac:dyDescent="0.25">
      <c r="A382" s="17" t="s">
        <v>368</v>
      </c>
      <c r="B382" s="11">
        <v>3147343762.5700002</v>
      </c>
      <c r="C382" s="9">
        <f t="shared" ca="1" si="6"/>
        <v>3.9781068810196358</v>
      </c>
    </row>
    <row r="383" spans="1:3" x14ac:dyDescent="0.25">
      <c r="A383" s="4" t="s">
        <v>369</v>
      </c>
      <c r="B383" s="5">
        <f>SUM(B384:B389)</f>
        <v>1624098460</v>
      </c>
      <c r="C383" s="6">
        <f t="shared" ca="1" si="6"/>
        <v>2.0527904628707359</v>
      </c>
    </row>
    <row r="384" spans="1:3" x14ac:dyDescent="0.25">
      <c r="A384" s="17" t="s">
        <v>370</v>
      </c>
      <c r="B384" s="13">
        <v>557298297</v>
      </c>
      <c r="C384" s="9">
        <f t="shared" ca="1" si="6"/>
        <v>0.70440103062206139</v>
      </c>
    </row>
    <row r="385" spans="1:3" x14ac:dyDescent="0.25">
      <c r="A385" s="17" t="s">
        <v>371</v>
      </c>
      <c r="B385" s="13">
        <v>478607013</v>
      </c>
      <c r="C385" s="9">
        <f t="shared" ca="1" si="6"/>
        <v>0.60493863884918053</v>
      </c>
    </row>
    <row r="386" spans="1:3" x14ac:dyDescent="0.25">
      <c r="A386" s="17" t="s">
        <v>372</v>
      </c>
      <c r="B386" s="13">
        <v>355304549</v>
      </c>
      <c r="C386" s="9">
        <f t="shared" ca="1" si="6"/>
        <v>0.44908963807636887</v>
      </c>
    </row>
    <row r="387" spans="1:3" x14ac:dyDescent="0.25">
      <c r="A387" s="17" t="s">
        <v>373</v>
      </c>
      <c r="B387" s="13">
        <v>23515622</v>
      </c>
      <c r="C387" s="9">
        <f t="shared" ca="1" si="6"/>
        <v>2.9722732801601977E-2</v>
      </c>
    </row>
    <row r="388" spans="1:3" x14ac:dyDescent="0.25">
      <c r="A388" s="17" t="s">
        <v>374</v>
      </c>
      <c r="B388" s="13">
        <v>209372979</v>
      </c>
      <c r="C388" s="9">
        <f t="shared" ca="1" si="6"/>
        <v>0.26463842252152303</v>
      </c>
    </row>
    <row r="389" spans="1:3" x14ac:dyDescent="0.25">
      <c r="A389" s="17" t="s">
        <v>375</v>
      </c>
      <c r="B389" s="13">
        <v>0</v>
      </c>
      <c r="C389" s="9">
        <f t="shared" ca="1" si="6"/>
        <v>0</v>
      </c>
    </row>
    <row r="390" spans="1:3" x14ac:dyDescent="0.25">
      <c r="A390" s="4" t="s">
        <v>376</v>
      </c>
      <c r="B390" s="5">
        <f>SUM(B391)</f>
        <v>180795955.75</v>
      </c>
      <c r="C390" s="6">
        <f t="shared" ca="1" si="6"/>
        <v>0.22851829666115167</v>
      </c>
    </row>
    <row r="391" spans="1:3" x14ac:dyDescent="0.25">
      <c r="A391" s="17" t="s">
        <v>377</v>
      </c>
      <c r="B391" s="13">
        <v>180795955.75</v>
      </c>
      <c r="C391" s="9">
        <f t="shared" ca="1" si="6"/>
        <v>0.22851829666115167</v>
      </c>
    </row>
    <row r="392" spans="1:3" x14ac:dyDescent="0.25">
      <c r="A392" s="4" t="s">
        <v>378</v>
      </c>
      <c r="B392" s="5">
        <f>SUM(B393:B394)</f>
        <v>2200068738</v>
      </c>
      <c r="C392" s="6">
        <f t="shared" ca="1" si="6"/>
        <v>2.7807920728072459</v>
      </c>
    </row>
    <row r="393" spans="1:3" x14ac:dyDescent="0.25">
      <c r="A393" s="17" t="s">
        <v>379</v>
      </c>
      <c r="B393" s="13">
        <v>241825617</v>
      </c>
      <c r="C393" s="9">
        <f t="shared" ca="1" si="6"/>
        <v>0.30565715840616664</v>
      </c>
    </row>
    <row r="394" spans="1:3" x14ac:dyDescent="0.25">
      <c r="A394" s="17" t="s">
        <v>380</v>
      </c>
      <c r="B394" s="13">
        <v>1958243121</v>
      </c>
      <c r="C394" s="9">
        <f t="shared" ref="C394:C457" ca="1" si="7">B394*$C$15/$B$15</f>
        <v>2.475134914401079</v>
      </c>
    </row>
    <row r="395" spans="1:3" x14ac:dyDescent="0.25">
      <c r="A395" s="4" t="s">
        <v>381</v>
      </c>
      <c r="B395" s="5">
        <f>SUM(B396:B397)</f>
        <v>6816001095</v>
      </c>
      <c r="C395" s="6">
        <f t="shared" ca="1" si="7"/>
        <v>8.6151316483192115</v>
      </c>
    </row>
    <row r="396" spans="1:3" x14ac:dyDescent="0.25">
      <c r="A396" s="17" t="s">
        <v>382</v>
      </c>
      <c r="B396" s="13">
        <v>3469822767</v>
      </c>
      <c r="C396" s="9">
        <f t="shared" ca="1" si="7"/>
        <v>4.3857064453773003</v>
      </c>
    </row>
    <row r="397" spans="1:3" ht="24" x14ac:dyDescent="0.25">
      <c r="A397" s="17" t="s">
        <v>383</v>
      </c>
      <c r="B397" s="13">
        <v>3346178328</v>
      </c>
      <c r="C397" s="9">
        <f t="shared" ca="1" si="7"/>
        <v>4.2294252029419113</v>
      </c>
    </row>
    <row r="398" spans="1:3" x14ac:dyDescent="0.25">
      <c r="A398" s="4" t="s">
        <v>384</v>
      </c>
      <c r="B398" s="5">
        <f>B399+B442+B450+B454+B458+B473+B476+B479+B481</f>
        <v>9437505710.5499992</v>
      </c>
      <c r="C398" s="6">
        <f t="shared" ca="1" si="7"/>
        <v>11.928600508558542</v>
      </c>
    </row>
    <row r="399" spans="1:3" x14ac:dyDescent="0.25">
      <c r="A399" s="4" t="s">
        <v>385</v>
      </c>
      <c r="B399" s="5">
        <f>SUM(B400:B441)</f>
        <v>5921917126.2300005</v>
      </c>
      <c r="C399" s="6">
        <f t="shared" ca="1" si="7"/>
        <v>7.4850480423679606</v>
      </c>
    </row>
    <row r="400" spans="1:3" x14ac:dyDescent="0.25">
      <c r="A400" s="7" t="s">
        <v>386</v>
      </c>
      <c r="B400" s="13">
        <v>519397341</v>
      </c>
      <c r="C400" s="9">
        <f t="shared" ca="1" si="7"/>
        <v>0.65649585558083678</v>
      </c>
    </row>
    <row r="401" spans="1:3" x14ac:dyDescent="0.25">
      <c r="A401" s="7" t="s">
        <v>387</v>
      </c>
      <c r="B401" s="13">
        <v>446411552</v>
      </c>
      <c r="C401" s="9">
        <f t="shared" ca="1" si="7"/>
        <v>0.56424496360948684</v>
      </c>
    </row>
    <row r="402" spans="1:3" x14ac:dyDescent="0.25">
      <c r="A402" s="7" t="s">
        <v>388</v>
      </c>
      <c r="B402" s="13">
        <v>114159492</v>
      </c>
      <c r="C402" s="9">
        <f t="shared" ca="1" si="7"/>
        <v>0.1442926781814497</v>
      </c>
    </row>
    <row r="403" spans="1:3" x14ac:dyDescent="0.25">
      <c r="A403" s="7" t="s">
        <v>389</v>
      </c>
      <c r="B403" s="13">
        <v>39780000</v>
      </c>
      <c r="C403" s="9">
        <f t="shared" ca="1" si="7"/>
        <v>5.0280205679770103E-2</v>
      </c>
    </row>
    <row r="404" spans="1:3" x14ac:dyDescent="0.25">
      <c r="A404" s="7" t="s">
        <v>390</v>
      </c>
      <c r="B404" s="13">
        <v>19033000</v>
      </c>
      <c r="C404" s="9">
        <f t="shared" ca="1" si="7"/>
        <v>2.4056891772324392E-2</v>
      </c>
    </row>
    <row r="405" spans="1:3" x14ac:dyDescent="0.25">
      <c r="A405" s="7" t="s">
        <v>391</v>
      </c>
      <c r="B405" s="13">
        <v>2113796800</v>
      </c>
      <c r="C405" s="9">
        <f t="shared" ca="1" si="7"/>
        <v>2.6717480610668645</v>
      </c>
    </row>
    <row r="406" spans="1:3" x14ac:dyDescent="0.25">
      <c r="A406" s="7" t="s">
        <v>392</v>
      </c>
      <c r="B406" s="13">
        <v>4545087</v>
      </c>
      <c r="C406" s="9">
        <f t="shared" ca="1" si="7"/>
        <v>5.7447940973466378E-3</v>
      </c>
    </row>
    <row r="407" spans="1:3" x14ac:dyDescent="0.25">
      <c r="A407" s="14" t="s">
        <v>393</v>
      </c>
      <c r="B407" s="11">
        <v>30712581</v>
      </c>
      <c r="C407" s="15">
        <f t="shared" ca="1" si="7"/>
        <v>3.8819378824449455E-2</v>
      </c>
    </row>
    <row r="408" spans="1:3" x14ac:dyDescent="0.25">
      <c r="A408" s="14" t="s">
        <v>394</v>
      </c>
      <c r="B408" s="11">
        <v>12712945.529999999</v>
      </c>
      <c r="C408" s="15">
        <f t="shared" ca="1" si="7"/>
        <v>1.6068615285171291E-2</v>
      </c>
    </row>
    <row r="409" spans="1:3" x14ac:dyDescent="0.25">
      <c r="A409" s="14" t="s">
        <v>395</v>
      </c>
      <c r="B409" s="11">
        <v>4777777</v>
      </c>
      <c r="C409" s="15">
        <f t="shared" ca="1" si="7"/>
        <v>6.038904229564478E-3</v>
      </c>
    </row>
    <row r="410" spans="1:3" x14ac:dyDescent="0.25">
      <c r="A410" s="14" t="s">
        <v>396</v>
      </c>
      <c r="B410" s="11">
        <v>6855821</v>
      </c>
      <c r="C410" s="15">
        <f t="shared" ca="1" si="7"/>
        <v>8.665462292199274E-3</v>
      </c>
    </row>
    <row r="411" spans="1:3" x14ac:dyDescent="0.25">
      <c r="A411" s="14" t="s">
        <v>397</v>
      </c>
      <c r="B411" s="11">
        <v>395028</v>
      </c>
      <c r="C411" s="15">
        <f t="shared" ca="1" si="7"/>
        <v>4.9929836825711969E-4</v>
      </c>
    </row>
    <row r="412" spans="1:3" x14ac:dyDescent="0.25">
      <c r="A412" s="14" t="s">
        <v>398</v>
      </c>
      <c r="B412" s="11">
        <v>16657125</v>
      </c>
      <c r="C412" s="15">
        <f t="shared" ca="1" si="7"/>
        <v>2.1053888160724999E-2</v>
      </c>
    </row>
    <row r="413" spans="1:3" x14ac:dyDescent="0.25">
      <c r="A413" s="14" t="s">
        <v>399</v>
      </c>
      <c r="B413" s="11">
        <v>62712643.75</v>
      </c>
      <c r="C413" s="15">
        <f t="shared" ca="1" si="7"/>
        <v>7.926607909683632E-2</v>
      </c>
    </row>
    <row r="414" spans="1:3" x14ac:dyDescent="0.25">
      <c r="A414" s="14" t="s">
        <v>400</v>
      </c>
      <c r="B414" s="11">
        <v>15867417</v>
      </c>
      <c r="C414" s="15">
        <f t="shared" ca="1" si="7"/>
        <v>2.0055731281213691E-2</v>
      </c>
    </row>
    <row r="415" spans="1:3" x14ac:dyDescent="0.25">
      <c r="A415" s="14" t="s">
        <v>401</v>
      </c>
      <c r="B415" s="11">
        <v>45480237</v>
      </c>
      <c r="C415" s="15">
        <f t="shared" ca="1" si="7"/>
        <v>5.7485059595894679E-2</v>
      </c>
    </row>
    <row r="416" spans="1:3" x14ac:dyDescent="0.25">
      <c r="A416" s="14" t="s">
        <v>402</v>
      </c>
      <c r="B416" s="11">
        <v>54696</v>
      </c>
      <c r="C416" s="15">
        <f t="shared" ca="1" si="7"/>
        <v>6.9133386874326429E-5</v>
      </c>
    </row>
    <row r="417" spans="1:3" ht="24" x14ac:dyDescent="0.25">
      <c r="A417" s="14" t="s">
        <v>403</v>
      </c>
      <c r="B417" s="11">
        <v>105064682.72</v>
      </c>
      <c r="C417" s="15">
        <f t="shared" ca="1" si="7"/>
        <v>0.13279723119259396</v>
      </c>
    </row>
    <row r="418" spans="1:3" ht="24" x14ac:dyDescent="0.25">
      <c r="A418" s="14" t="s">
        <v>404</v>
      </c>
      <c r="B418" s="11">
        <v>148586194.62</v>
      </c>
      <c r="C418" s="15">
        <f t="shared" ca="1" si="7"/>
        <v>0.18780654667340244</v>
      </c>
    </row>
    <row r="419" spans="1:3" ht="24" x14ac:dyDescent="0.25">
      <c r="A419" s="14" t="s">
        <v>405</v>
      </c>
      <c r="B419" s="11">
        <v>104939242.75</v>
      </c>
      <c r="C419" s="15">
        <f t="shared" ca="1" si="7"/>
        <v>0.13263868047635302</v>
      </c>
    </row>
    <row r="420" spans="1:3" ht="24" x14ac:dyDescent="0.25">
      <c r="A420" s="14" t="s">
        <v>406</v>
      </c>
      <c r="B420" s="11">
        <v>104620561.79000001</v>
      </c>
      <c r="C420" s="15">
        <f t="shared" ca="1" si="7"/>
        <v>0.13223588147647805</v>
      </c>
    </row>
    <row r="421" spans="1:3" ht="24" x14ac:dyDescent="0.25">
      <c r="A421" s="14" t="s">
        <v>407</v>
      </c>
      <c r="B421" s="11">
        <v>104672056.45999999</v>
      </c>
      <c r="C421" s="15">
        <f t="shared" ca="1" si="7"/>
        <v>0.13230096852019377</v>
      </c>
    </row>
    <row r="422" spans="1:3" ht="24" x14ac:dyDescent="0.25">
      <c r="A422" s="14" t="s">
        <v>408</v>
      </c>
      <c r="B422" s="11">
        <v>128605973.2</v>
      </c>
      <c r="C422" s="15">
        <f t="shared" ca="1" si="7"/>
        <v>0.16255240784673206</v>
      </c>
    </row>
    <row r="423" spans="1:3" ht="24" x14ac:dyDescent="0.25">
      <c r="A423" s="14" t="s">
        <v>409</v>
      </c>
      <c r="B423" s="11">
        <v>104385079.01000001</v>
      </c>
      <c r="C423" s="15">
        <f t="shared" ca="1" si="7"/>
        <v>0.13193824139069513</v>
      </c>
    </row>
    <row r="424" spans="1:3" ht="24" x14ac:dyDescent="0.25">
      <c r="A424" s="14" t="s">
        <v>410</v>
      </c>
      <c r="B424" s="11">
        <v>109168925.31</v>
      </c>
      <c r="C424" s="15">
        <f t="shared" ca="1" si="7"/>
        <v>0.13798481695390297</v>
      </c>
    </row>
    <row r="425" spans="1:3" ht="24" x14ac:dyDescent="0.25">
      <c r="A425" s="14" t="s">
        <v>411</v>
      </c>
      <c r="B425" s="11">
        <v>142635997.63</v>
      </c>
      <c r="C425" s="15">
        <f t="shared" ca="1" si="7"/>
        <v>0.18028575410195075</v>
      </c>
    </row>
    <row r="426" spans="1:3" ht="24" x14ac:dyDescent="0.25">
      <c r="A426" s="14" t="s">
        <v>412</v>
      </c>
      <c r="B426" s="11">
        <v>105121530.54000001</v>
      </c>
      <c r="C426" s="15">
        <f t="shared" ca="1" si="7"/>
        <v>0.13286908438721554</v>
      </c>
    </row>
    <row r="427" spans="1:3" x14ac:dyDescent="0.25">
      <c r="A427" s="14" t="s">
        <v>413</v>
      </c>
      <c r="B427" s="11">
        <v>10199598</v>
      </c>
      <c r="C427" s="15">
        <f t="shared" ca="1" si="7"/>
        <v>1.2891852320034484E-2</v>
      </c>
    </row>
    <row r="428" spans="1:3" ht="24" x14ac:dyDescent="0.25">
      <c r="A428" s="14" t="s">
        <v>414</v>
      </c>
      <c r="B428" s="11">
        <v>104228083.61</v>
      </c>
      <c r="C428" s="15">
        <f t="shared" ca="1" si="7"/>
        <v>0.13173980597081636</v>
      </c>
    </row>
    <row r="429" spans="1:3" ht="24" x14ac:dyDescent="0.25">
      <c r="A429" s="14" t="s">
        <v>415</v>
      </c>
      <c r="B429" s="11">
        <v>123389290.34999999</v>
      </c>
      <c r="C429" s="15">
        <f t="shared" ca="1" si="7"/>
        <v>0.15595874553742764</v>
      </c>
    </row>
    <row r="430" spans="1:3" ht="24" x14ac:dyDescent="0.25">
      <c r="A430" s="14" t="s">
        <v>416</v>
      </c>
      <c r="B430" s="11">
        <v>110570919.2</v>
      </c>
      <c r="C430" s="15">
        <f t="shared" ca="1" si="7"/>
        <v>0.13975687681189644</v>
      </c>
    </row>
    <row r="431" spans="1:3" ht="24" x14ac:dyDescent="0.25">
      <c r="A431" s="14" t="s">
        <v>417</v>
      </c>
      <c r="B431" s="11">
        <v>242946426.94</v>
      </c>
      <c r="C431" s="15">
        <f t="shared" ca="1" si="7"/>
        <v>0.30707381386899041</v>
      </c>
    </row>
    <row r="432" spans="1:3" ht="24" x14ac:dyDescent="0.25">
      <c r="A432" s="14" t="s">
        <v>418</v>
      </c>
      <c r="B432" s="11">
        <v>113437330.70999999</v>
      </c>
      <c r="C432" s="15">
        <f t="shared" ca="1" si="7"/>
        <v>0.143379897432451</v>
      </c>
    </row>
    <row r="433" spans="1:3" ht="24" x14ac:dyDescent="0.25">
      <c r="A433" s="14" t="s">
        <v>419</v>
      </c>
      <c r="B433" s="11">
        <v>260825929.93000001</v>
      </c>
      <c r="C433" s="15">
        <f t="shared" ca="1" si="7"/>
        <v>0.32967273513066125</v>
      </c>
    </row>
    <row r="434" spans="1:3" ht="24" x14ac:dyDescent="0.25">
      <c r="A434" s="14" t="s">
        <v>420</v>
      </c>
      <c r="B434" s="11">
        <v>167528385.91999999</v>
      </c>
      <c r="C434" s="15">
        <f t="shared" ca="1" si="7"/>
        <v>0.21174866016233032</v>
      </c>
    </row>
    <row r="435" spans="1:3" ht="24" x14ac:dyDescent="0.25">
      <c r="A435" s="14" t="s">
        <v>421</v>
      </c>
      <c r="B435" s="11">
        <v>127141312.16</v>
      </c>
      <c r="C435" s="15">
        <f t="shared" ca="1" si="7"/>
        <v>0.16070113941178119</v>
      </c>
    </row>
    <row r="436" spans="1:3" x14ac:dyDescent="0.25">
      <c r="A436" s="14" t="s">
        <v>422</v>
      </c>
      <c r="B436" s="11">
        <v>9647420</v>
      </c>
      <c r="C436" s="15">
        <f t="shared" ca="1" si="7"/>
        <v>1.2193923124161078E-2</v>
      </c>
    </row>
    <row r="437" spans="1:3" x14ac:dyDescent="0.25">
      <c r="A437" s="14" t="s">
        <v>423</v>
      </c>
      <c r="B437" s="11">
        <v>170000</v>
      </c>
      <c r="C437" s="15">
        <f t="shared" ca="1" si="7"/>
        <v>2.1487267384517138E-4</v>
      </c>
    </row>
    <row r="438" spans="1:3" x14ac:dyDescent="0.25">
      <c r="A438" s="14" t="s">
        <v>424</v>
      </c>
      <c r="B438" s="11">
        <v>6971898.0999999996</v>
      </c>
      <c r="C438" s="15">
        <f t="shared" ca="1" si="7"/>
        <v>8.812178744253352E-3</v>
      </c>
    </row>
    <row r="439" spans="1:3" x14ac:dyDescent="0.25">
      <c r="A439" s="14" t="s">
        <v>425</v>
      </c>
      <c r="B439" s="11">
        <v>33047234</v>
      </c>
      <c r="C439" s="15">
        <f t="shared" ca="1" si="7"/>
        <v>4.1770279604512107E-2</v>
      </c>
    </row>
    <row r="440" spans="1:3" x14ac:dyDescent="0.25">
      <c r="A440" s="14" t="s">
        <v>426</v>
      </c>
      <c r="B440" s="11">
        <v>245000</v>
      </c>
      <c r="C440" s="15">
        <f t="shared" ca="1" si="7"/>
        <v>3.096694417180411E-4</v>
      </c>
    </row>
    <row r="441" spans="1:3" x14ac:dyDescent="0.25">
      <c r="A441" s="14" t="s">
        <v>427</v>
      </c>
      <c r="B441" s="11">
        <v>418510</v>
      </c>
      <c r="C441" s="15">
        <f t="shared" ca="1" si="7"/>
        <v>5.2897860429966276E-4</v>
      </c>
    </row>
    <row r="442" spans="1:3" x14ac:dyDescent="0.25">
      <c r="A442" s="4" t="s">
        <v>428</v>
      </c>
      <c r="B442" s="5">
        <f>SUM(B443:B449)</f>
        <v>3065121023.2199998</v>
      </c>
      <c r="C442" s="6">
        <f t="shared" ca="1" si="7"/>
        <v>3.8741808818725234</v>
      </c>
    </row>
    <row r="443" spans="1:3" x14ac:dyDescent="0.25">
      <c r="A443" s="17" t="s">
        <v>429</v>
      </c>
      <c r="B443" s="11">
        <v>0</v>
      </c>
      <c r="C443" s="9">
        <f t="shared" ca="1" si="7"/>
        <v>0</v>
      </c>
    </row>
    <row r="444" spans="1:3" x14ac:dyDescent="0.25">
      <c r="A444" s="17" t="s">
        <v>430</v>
      </c>
      <c r="B444" s="11">
        <v>6214100.7000000002</v>
      </c>
      <c r="C444" s="9">
        <f t="shared" ca="1" si="7"/>
        <v>7.8543554879538305E-3</v>
      </c>
    </row>
    <row r="445" spans="1:3" x14ac:dyDescent="0.25">
      <c r="A445" s="17" t="s">
        <v>431</v>
      </c>
      <c r="B445" s="11">
        <v>14796293</v>
      </c>
      <c r="C445" s="9">
        <f t="shared" ca="1" si="7"/>
        <v>1.8701876705332895E-2</v>
      </c>
    </row>
    <row r="446" spans="1:3" x14ac:dyDescent="0.25">
      <c r="A446" s="17" t="s">
        <v>432</v>
      </c>
      <c r="B446" s="11">
        <v>2566305818.4400001</v>
      </c>
      <c r="C446" s="9">
        <f t="shared" ca="1" si="7"/>
        <v>3.2436999594860216</v>
      </c>
    </row>
    <row r="447" spans="1:3" x14ac:dyDescent="0.25">
      <c r="A447" s="17" t="s">
        <v>433</v>
      </c>
      <c r="B447" s="11">
        <v>460000000</v>
      </c>
      <c r="C447" s="9">
        <f t="shared" ca="1" si="7"/>
        <v>0.58142017628693432</v>
      </c>
    </row>
    <row r="448" spans="1:3" x14ac:dyDescent="0.25">
      <c r="A448" s="17" t="s">
        <v>434</v>
      </c>
      <c r="B448" s="11">
        <v>15304811.08</v>
      </c>
      <c r="C448" s="9">
        <f t="shared" ca="1" si="7"/>
        <v>1.9344621643851794E-2</v>
      </c>
    </row>
    <row r="449" spans="1:3" x14ac:dyDescent="0.25">
      <c r="A449" s="17" t="s">
        <v>435</v>
      </c>
      <c r="B449" s="11">
        <v>2500000</v>
      </c>
      <c r="C449" s="9">
        <f t="shared" ca="1" si="7"/>
        <v>3.1598922624289905E-3</v>
      </c>
    </row>
    <row r="450" spans="1:3" x14ac:dyDescent="0.25">
      <c r="A450" s="4" t="s">
        <v>436</v>
      </c>
      <c r="B450" s="5">
        <f>SUM(B451:B453)</f>
        <v>174373952.13</v>
      </c>
      <c r="C450" s="6">
        <f t="shared" ca="1" si="7"/>
        <v>0.22040116084190009</v>
      </c>
    </row>
    <row r="451" spans="1:3" x14ac:dyDescent="0.25">
      <c r="A451" s="7" t="s">
        <v>437</v>
      </c>
      <c r="B451" s="13">
        <v>34768079</v>
      </c>
      <c r="C451" s="9">
        <f t="shared" ca="1" si="7"/>
        <v>4.394535352464795E-2</v>
      </c>
    </row>
    <row r="452" spans="1:3" x14ac:dyDescent="0.25">
      <c r="A452" s="7" t="s">
        <v>438</v>
      </c>
      <c r="B452" s="13">
        <v>23120105.530000001</v>
      </c>
      <c r="C452" s="9">
        <f t="shared" ca="1" si="7"/>
        <v>2.9222817028315487E-2</v>
      </c>
    </row>
    <row r="453" spans="1:3" x14ac:dyDescent="0.25">
      <c r="A453" s="7" t="s">
        <v>439</v>
      </c>
      <c r="B453" s="13">
        <v>116485767.59999999</v>
      </c>
      <c r="C453" s="9">
        <f t="shared" ca="1" si="7"/>
        <v>0.14723299028893666</v>
      </c>
    </row>
    <row r="454" spans="1:3" x14ac:dyDescent="0.25">
      <c r="A454" s="4" t="s">
        <v>440</v>
      </c>
      <c r="B454" s="5">
        <f>SUM(B455:B457)</f>
        <v>3616027.82</v>
      </c>
      <c r="C454" s="6">
        <f t="shared" ca="1" si="7"/>
        <v>4.5705033316583883E-3</v>
      </c>
    </row>
    <row r="455" spans="1:3" x14ac:dyDescent="0.25">
      <c r="A455" s="17" t="s">
        <v>441</v>
      </c>
      <c r="B455" s="11">
        <v>500000</v>
      </c>
      <c r="C455" s="9">
        <f t="shared" ca="1" si="7"/>
        <v>6.3197845248579812E-4</v>
      </c>
    </row>
    <row r="456" spans="1:3" x14ac:dyDescent="0.25">
      <c r="A456" s="17" t="s">
        <v>442</v>
      </c>
      <c r="B456" s="11">
        <v>0</v>
      </c>
      <c r="C456" s="9">
        <f t="shared" ca="1" si="7"/>
        <v>0</v>
      </c>
    </row>
    <row r="457" spans="1:3" x14ac:dyDescent="0.25">
      <c r="A457" s="17" t="s">
        <v>443</v>
      </c>
      <c r="B457" s="11">
        <v>3116027.82</v>
      </c>
      <c r="C457" s="9">
        <f t="shared" ca="1" si="7"/>
        <v>3.9385248791725903E-3</v>
      </c>
    </row>
    <row r="458" spans="1:3" x14ac:dyDescent="0.25">
      <c r="A458" s="4" t="s">
        <v>444</v>
      </c>
      <c r="B458" s="5">
        <f>SUM(B459:B472)</f>
        <v>71355627.150000006</v>
      </c>
      <c r="C458" s="6">
        <f t="shared" ref="C458:C514" ca="1" si="8">B458*$C$15/$B$15</f>
        <v>9.0190437644821222E-2</v>
      </c>
    </row>
    <row r="459" spans="1:3" x14ac:dyDescent="0.25">
      <c r="A459" s="14" t="s">
        <v>445</v>
      </c>
      <c r="B459" s="11">
        <v>11403264.51</v>
      </c>
      <c r="C459" s="15">
        <f t="shared" ca="1" si="8"/>
        <v>1.4413234916632047E-2</v>
      </c>
    </row>
    <row r="460" spans="1:3" x14ac:dyDescent="0.25">
      <c r="A460" s="14" t="s">
        <v>446</v>
      </c>
      <c r="B460" s="11">
        <v>19979683.960000001</v>
      </c>
      <c r="C460" s="15">
        <f t="shared" ca="1" si="8"/>
        <v>2.5253459500392247E-2</v>
      </c>
    </row>
    <row r="461" spans="1:3" x14ac:dyDescent="0.25">
      <c r="A461" s="14" t="s">
        <v>447</v>
      </c>
      <c r="B461" s="11">
        <v>3120000</v>
      </c>
      <c r="C461" s="15">
        <f t="shared" ca="1" si="8"/>
        <v>3.9435455435113806E-3</v>
      </c>
    </row>
    <row r="462" spans="1:3" x14ac:dyDescent="0.25">
      <c r="A462" s="14" t="s">
        <v>448</v>
      </c>
      <c r="B462" s="11">
        <v>1012980</v>
      </c>
      <c r="C462" s="15">
        <f t="shared" ca="1" si="8"/>
        <v>1.2803630655981275E-3</v>
      </c>
    </row>
    <row r="463" spans="1:3" x14ac:dyDescent="0.25">
      <c r="A463" s="14" t="s">
        <v>449</v>
      </c>
      <c r="B463" s="11">
        <v>1621379.22</v>
      </c>
      <c r="C463" s="15">
        <f t="shared" ca="1" si="8"/>
        <v>2.0493534606964609E-3</v>
      </c>
    </row>
    <row r="464" spans="1:3" x14ac:dyDescent="0.25">
      <c r="A464" s="14" t="s">
        <v>450</v>
      </c>
      <c r="B464" s="11">
        <v>16447550</v>
      </c>
      <c r="C464" s="15">
        <f t="shared" ca="1" si="8"/>
        <v>2.0788994392365579E-2</v>
      </c>
    </row>
    <row r="465" spans="1:3" x14ac:dyDescent="0.25">
      <c r="A465" s="14" t="s">
        <v>451</v>
      </c>
      <c r="B465" s="11">
        <v>2365800</v>
      </c>
      <c r="C465" s="15">
        <f t="shared" ca="1" si="8"/>
        <v>2.9902692457818023E-3</v>
      </c>
    </row>
    <row r="466" spans="1:3" x14ac:dyDescent="0.25">
      <c r="A466" s="14" t="s">
        <v>452</v>
      </c>
      <c r="B466" s="11">
        <v>4150368</v>
      </c>
      <c r="C466" s="15">
        <f t="shared" ca="1" si="8"/>
        <v>5.2458862917731542E-3</v>
      </c>
    </row>
    <row r="467" spans="1:3" x14ac:dyDescent="0.25">
      <c r="A467" s="14" t="s">
        <v>453</v>
      </c>
      <c r="B467" s="11">
        <v>3595000</v>
      </c>
      <c r="C467" s="15">
        <f t="shared" ca="1" si="8"/>
        <v>4.5439250733728884E-3</v>
      </c>
    </row>
    <row r="468" spans="1:3" x14ac:dyDescent="0.25">
      <c r="A468" s="14" t="s">
        <v>454</v>
      </c>
      <c r="B468" s="11">
        <v>1856576.77</v>
      </c>
      <c r="C468" s="15">
        <f t="shared" ca="1" si="8"/>
        <v>2.3466330280513632E-3</v>
      </c>
    </row>
    <row r="469" spans="1:3" x14ac:dyDescent="0.25">
      <c r="A469" s="14" t="s">
        <v>455</v>
      </c>
      <c r="B469" s="11">
        <v>3160032.69</v>
      </c>
      <c r="C469" s="15">
        <f t="shared" ca="1" si="8"/>
        <v>3.9941451384614681E-3</v>
      </c>
    </row>
    <row r="470" spans="1:3" x14ac:dyDescent="0.25">
      <c r="A470" s="14" t="s">
        <v>456</v>
      </c>
      <c r="B470" s="11">
        <v>745000</v>
      </c>
      <c r="C470" s="15">
        <f t="shared" ca="1" si="8"/>
        <v>9.4164789420383922E-4</v>
      </c>
    </row>
    <row r="471" spans="1:3" x14ac:dyDescent="0.25">
      <c r="A471" s="14" t="s">
        <v>457</v>
      </c>
      <c r="B471" s="11">
        <v>618048</v>
      </c>
      <c r="C471" s="15">
        <f t="shared" ca="1" si="8"/>
        <v>7.8118603720388517E-4</v>
      </c>
    </row>
    <row r="472" spans="1:3" x14ac:dyDescent="0.25">
      <c r="A472" s="14" t="s">
        <v>458</v>
      </c>
      <c r="B472" s="11">
        <v>1279944</v>
      </c>
      <c r="C472" s="15">
        <f t="shared" ca="1" si="8"/>
        <v>1.6177940567769647E-3</v>
      </c>
    </row>
    <row r="473" spans="1:3" x14ac:dyDescent="0.25">
      <c r="A473" s="4" t="s">
        <v>459</v>
      </c>
      <c r="B473" s="5">
        <f>SUM(B474:B475)</f>
        <v>39184606</v>
      </c>
      <c r="C473" s="6">
        <f t="shared" ca="1" si="8"/>
        <v>4.9527653322291441E-2</v>
      </c>
    </row>
    <row r="474" spans="1:3" x14ac:dyDescent="0.25">
      <c r="A474" s="14" t="s">
        <v>460</v>
      </c>
      <c r="B474" s="13">
        <v>35684606</v>
      </c>
      <c r="C474" s="15">
        <f t="shared" ca="1" si="8"/>
        <v>4.5103804154890854E-2</v>
      </c>
    </row>
    <row r="475" spans="1:3" x14ac:dyDescent="0.25">
      <c r="A475" s="14" t="s">
        <v>461</v>
      </c>
      <c r="B475" s="13">
        <v>3500000</v>
      </c>
      <c r="C475" s="15">
        <f t="shared" ca="1" si="8"/>
        <v>4.423849167400587E-3</v>
      </c>
    </row>
    <row r="476" spans="1:3" x14ac:dyDescent="0.25">
      <c r="A476" s="4" t="s">
        <v>462</v>
      </c>
      <c r="B476" s="5">
        <f>SUM(B477:B478)</f>
        <v>3047444</v>
      </c>
      <c r="C476" s="6">
        <f t="shared" ca="1" si="8"/>
        <v>3.851837886314261E-3</v>
      </c>
    </row>
    <row r="477" spans="1:3" x14ac:dyDescent="0.25">
      <c r="A477" s="14" t="s">
        <v>463</v>
      </c>
      <c r="B477" s="13">
        <v>2113244</v>
      </c>
      <c r="C477" s="15">
        <f t="shared" ca="1" si="8"/>
        <v>2.6710493456897958E-3</v>
      </c>
    </row>
    <row r="478" spans="1:3" x14ac:dyDescent="0.25">
      <c r="A478" s="14" t="s">
        <v>464</v>
      </c>
      <c r="B478" s="13">
        <v>934200</v>
      </c>
      <c r="C478" s="15">
        <f t="shared" ca="1" si="8"/>
        <v>1.1807885406244652E-3</v>
      </c>
    </row>
    <row r="479" spans="1:3" x14ac:dyDescent="0.25">
      <c r="A479" s="4" t="s">
        <v>465</v>
      </c>
      <c r="B479" s="5">
        <f>SUM(B480:B480)</f>
        <v>2278240</v>
      </c>
      <c r="C479" s="6">
        <f t="shared" ca="1" si="8"/>
        <v>2.8795971791824894E-3</v>
      </c>
    </row>
    <row r="480" spans="1:3" x14ac:dyDescent="0.25">
      <c r="A480" s="14" t="s">
        <v>466</v>
      </c>
      <c r="B480" s="13">
        <v>2278240</v>
      </c>
      <c r="C480" s="15">
        <f t="shared" ca="1" si="8"/>
        <v>2.8795971791824894E-3</v>
      </c>
    </row>
    <row r="481" spans="1:3" x14ac:dyDescent="0.25">
      <c r="A481" s="4" t="s">
        <v>467</v>
      </c>
      <c r="B481" s="5">
        <f>SUM(B482:B487)</f>
        <v>156611664</v>
      </c>
      <c r="C481" s="6">
        <f t="shared" ca="1" si="8"/>
        <v>0.19795039411189155</v>
      </c>
    </row>
    <row r="482" spans="1:3" x14ac:dyDescent="0.25">
      <c r="A482" s="17" t="s">
        <v>468</v>
      </c>
      <c r="B482" s="11">
        <v>0</v>
      </c>
      <c r="C482" s="15">
        <f t="shared" ca="1" si="8"/>
        <v>0</v>
      </c>
    </row>
    <row r="483" spans="1:3" x14ac:dyDescent="0.25">
      <c r="A483" s="17" t="s">
        <v>469</v>
      </c>
      <c r="B483" s="11">
        <v>1552052</v>
      </c>
      <c r="C483" s="15">
        <f t="shared" ca="1" si="8"/>
        <v>1.9617268422749759E-3</v>
      </c>
    </row>
    <row r="484" spans="1:3" x14ac:dyDescent="0.25">
      <c r="A484" s="17" t="s">
        <v>470</v>
      </c>
      <c r="B484" s="11">
        <v>1896000</v>
      </c>
      <c r="C484" s="15">
        <f t="shared" ca="1" si="8"/>
        <v>2.3964622918261464E-3</v>
      </c>
    </row>
    <row r="485" spans="1:3" x14ac:dyDescent="0.25">
      <c r="A485" s="17" t="s">
        <v>471</v>
      </c>
      <c r="B485" s="11">
        <v>151337500</v>
      </c>
      <c r="C485" s="15">
        <f t="shared" ca="1" si="8"/>
        <v>0.19128407810613896</v>
      </c>
    </row>
    <row r="486" spans="1:3" x14ac:dyDescent="0.25">
      <c r="A486" s="17" t="s">
        <v>472</v>
      </c>
      <c r="B486" s="11">
        <v>1193112</v>
      </c>
      <c r="C486" s="15">
        <f t="shared" ca="1" si="8"/>
        <v>1.5080421508044711E-3</v>
      </c>
    </row>
    <row r="487" spans="1:3" x14ac:dyDescent="0.25">
      <c r="A487" s="17" t="s">
        <v>473</v>
      </c>
      <c r="B487" s="11">
        <v>633000</v>
      </c>
      <c r="C487" s="15">
        <f t="shared" ca="1" si="8"/>
        <v>8.0008472084702048E-4</v>
      </c>
    </row>
    <row r="488" spans="1:3" x14ac:dyDescent="0.25">
      <c r="A488" s="4" t="s">
        <v>474</v>
      </c>
      <c r="B488" s="5">
        <f>SUM(B489:B503)</f>
        <v>893905224.80999994</v>
      </c>
      <c r="C488" s="6">
        <f t="shared" ca="1" si="8"/>
        <v>1.1298576812887866</v>
      </c>
    </row>
    <row r="489" spans="1:3" x14ac:dyDescent="0.25">
      <c r="A489" s="17" t="s">
        <v>475</v>
      </c>
      <c r="B489" s="11">
        <v>0</v>
      </c>
      <c r="C489" s="15">
        <f t="shared" ca="1" si="8"/>
        <v>0</v>
      </c>
    </row>
    <row r="490" spans="1:3" x14ac:dyDescent="0.25">
      <c r="A490" s="17" t="s">
        <v>476</v>
      </c>
      <c r="B490" s="11">
        <v>51261186.259999998</v>
      </c>
      <c r="C490" s="15">
        <f t="shared" ca="1" si="8"/>
        <v>6.479193033036211E-2</v>
      </c>
    </row>
    <row r="491" spans="1:3" x14ac:dyDescent="0.25">
      <c r="A491" s="17" t="s">
        <v>477</v>
      </c>
      <c r="B491" s="11">
        <v>97953589</v>
      </c>
      <c r="C491" s="15">
        <f t="shared" ca="1" si="8"/>
        <v>0.1238091151832998</v>
      </c>
    </row>
    <row r="492" spans="1:3" x14ac:dyDescent="0.25">
      <c r="A492" s="17" t="s">
        <v>478</v>
      </c>
      <c r="B492" s="11">
        <v>629894.53</v>
      </c>
      <c r="C492" s="15">
        <f t="shared" ca="1" si="8"/>
        <v>7.9615954059733833E-4</v>
      </c>
    </row>
    <row r="493" spans="1:3" x14ac:dyDescent="0.25">
      <c r="A493" s="17" t="s">
        <v>479</v>
      </c>
      <c r="B493" s="11">
        <v>340021.85</v>
      </c>
      <c r="C493" s="15">
        <f t="shared" ca="1" si="8"/>
        <v>4.2977296514871635E-4</v>
      </c>
    </row>
    <row r="494" spans="1:3" x14ac:dyDescent="0.25">
      <c r="A494" s="17" t="s">
        <v>480</v>
      </c>
      <c r="B494" s="11">
        <v>17093565</v>
      </c>
      <c r="C494" s="15">
        <f t="shared" ca="1" si="8"/>
        <v>2.1605529512330805E-2</v>
      </c>
    </row>
    <row r="495" spans="1:3" x14ac:dyDescent="0.25">
      <c r="A495" s="17" t="s">
        <v>481</v>
      </c>
      <c r="B495" s="11">
        <v>2073683.69</v>
      </c>
      <c r="C495" s="15">
        <f t="shared" ca="1" si="8"/>
        <v>2.6210468187024792E-3</v>
      </c>
    </row>
    <row r="496" spans="1:3" x14ac:dyDescent="0.25">
      <c r="A496" s="17" t="s">
        <v>482</v>
      </c>
      <c r="B496" s="11">
        <v>1946152.48</v>
      </c>
      <c r="C496" s="15">
        <f t="shared" ca="1" si="8"/>
        <v>2.4598528652235965E-3</v>
      </c>
    </row>
    <row r="497" spans="1:3" x14ac:dyDescent="0.25">
      <c r="A497" s="17" t="s">
        <v>483</v>
      </c>
      <c r="B497" s="11">
        <v>282481</v>
      </c>
      <c r="C497" s="15">
        <f t="shared" ca="1" si="8"/>
        <v>3.5704381047328151E-4</v>
      </c>
    </row>
    <row r="498" spans="1:3" x14ac:dyDescent="0.25">
      <c r="A498" s="17" t="s">
        <v>484</v>
      </c>
      <c r="B498" s="11">
        <v>59129294</v>
      </c>
      <c r="C498" s="15">
        <f t="shared" ca="1" si="8"/>
        <v>7.4736879437395584E-2</v>
      </c>
    </row>
    <row r="499" spans="1:3" x14ac:dyDescent="0.25">
      <c r="A499" s="17" t="s">
        <v>485</v>
      </c>
      <c r="B499" s="11">
        <v>125946106</v>
      </c>
      <c r="C499" s="15">
        <f t="shared" ca="1" si="8"/>
        <v>0.1591904503329846</v>
      </c>
    </row>
    <row r="500" spans="1:3" x14ac:dyDescent="0.25">
      <c r="A500" s="17" t="s">
        <v>486</v>
      </c>
      <c r="B500" s="11">
        <v>3780656</v>
      </c>
      <c r="C500" s="15">
        <f t="shared" ca="1" si="8"/>
        <v>4.7785862565222952E-3</v>
      </c>
    </row>
    <row r="501" spans="1:3" x14ac:dyDescent="0.25">
      <c r="A501" s="17" t="s">
        <v>487</v>
      </c>
      <c r="B501" s="11">
        <v>336429</v>
      </c>
      <c r="C501" s="15">
        <f t="shared" ca="1" si="8"/>
        <v>4.2523175758268916E-4</v>
      </c>
    </row>
    <row r="502" spans="1:3" x14ac:dyDescent="0.25">
      <c r="A502" s="17" t="s">
        <v>488</v>
      </c>
      <c r="B502" s="11">
        <v>533081265</v>
      </c>
      <c r="C502" s="15">
        <f t="shared" ca="1" si="8"/>
        <v>0.67379174580774337</v>
      </c>
    </row>
    <row r="503" spans="1:3" x14ac:dyDescent="0.25">
      <c r="A503" s="17" t="s">
        <v>489</v>
      </c>
      <c r="B503" s="11">
        <v>50901</v>
      </c>
      <c r="C503" s="15">
        <f t="shared" ca="1" si="8"/>
        <v>6.4336670419959228E-5</v>
      </c>
    </row>
    <row r="504" spans="1:3" x14ac:dyDescent="0.25">
      <c r="A504" s="4" t="s">
        <v>490</v>
      </c>
      <c r="B504" s="5">
        <f>SUM(B505:B512)</f>
        <v>7623862.4500000002</v>
      </c>
      <c r="C504" s="6">
        <f t="shared" ca="1" si="8"/>
        <v>9.6362335862311705E-3</v>
      </c>
    </row>
    <row r="505" spans="1:3" x14ac:dyDescent="0.25">
      <c r="A505" s="17" t="s">
        <v>491</v>
      </c>
      <c r="B505" s="13">
        <v>977.36</v>
      </c>
      <c r="C505" s="15">
        <f t="shared" ca="1" si="8"/>
        <v>1.2353409206430393E-6</v>
      </c>
    </row>
    <row r="506" spans="1:3" x14ac:dyDescent="0.25">
      <c r="A506" s="17" t="s">
        <v>492</v>
      </c>
      <c r="B506" s="13">
        <v>114495</v>
      </c>
      <c r="C506" s="15">
        <f t="shared" ca="1" si="8"/>
        <v>1.4471674583472292E-4</v>
      </c>
    </row>
    <row r="507" spans="1:3" x14ac:dyDescent="0.25">
      <c r="A507" s="17" t="s">
        <v>493</v>
      </c>
      <c r="B507" s="11">
        <v>-210807.8</v>
      </c>
      <c r="C507" s="15">
        <f t="shared" ca="1" si="8"/>
        <v>-2.6645197443187125E-4</v>
      </c>
    </row>
    <row r="508" spans="1:3" x14ac:dyDescent="0.25">
      <c r="A508" s="17" t="s">
        <v>494</v>
      </c>
      <c r="B508" s="13">
        <v>6238425.25</v>
      </c>
      <c r="C508" s="15">
        <f t="shared" ca="1" si="8"/>
        <v>7.885100670886656E-3</v>
      </c>
    </row>
    <row r="509" spans="1:3" x14ac:dyDescent="0.25">
      <c r="A509" s="17" t="s">
        <v>495</v>
      </c>
      <c r="B509" s="13">
        <v>611126.43999999994</v>
      </c>
      <c r="C509" s="15">
        <f t="shared" ca="1" si="8"/>
        <v>7.7243748364870979E-4</v>
      </c>
    </row>
    <row r="510" spans="1:3" x14ac:dyDescent="0.25">
      <c r="A510" s="17" t="s">
        <v>496</v>
      </c>
      <c r="B510" s="13">
        <v>590045</v>
      </c>
      <c r="C510" s="15">
        <f t="shared" ca="1" si="8"/>
        <v>7.4579145199396557E-4</v>
      </c>
    </row>
    <row r="511" spans="1:3" x14ac:dyDescent="0.25">
      <c r="A511" s="17" t="s">
        <v>497</v>
      </c>
      <c r="B511" s="13">
        <v>400</v>
      </c>
      <c r="C511" s="15">
        <f t="shared" ca="1" si="8"/>
        <v>5.0558276198863855E-7</v>
      </c>
    </row>
    <row r="512" spans="1:3" x14ac:dyDescent="0.25">
      <c r="A512" s="17" t="s">
        <v>498</v>
      </c>
      <c r="B512" s="13">
        <v>279201.2</v>
      </c>
      <c r="C512" s="15">
        <f t="shared" ca="1" si="8"/>
        <v>3.5289828461635564E-4</v>
      </c>
    </row>
    <row r="513" spans="1:3" x14ac:dyDescent="0.25">
      <c r="A513" s="4" t="s">
        <v>499</v>
      </c>
      <c r="B513" s="5">
        <f>+B514</f>
        <v>0</v>
      </c>
      <c r="C513" s="6">
        <f t="shared" ca="1" si="8"/>
        <v>0</v>
      </c>
    </row>
    <row r="514" spans="1:3" x14ac:dyDescent="0.25">
      <c r="A514" s="17" t="s">
        <v>500</v>
      </c>
      <c r="B514" s="13">
        <v>0</v>
      </c>
      <c r="C514" s="15">
        <f t="shared" ca="1" si="8"/>
        <v>0</v>
      </c>
    </row>
  </sheetData>
  <mergeCells count="7">
    <mergeCell ref="A6:A7"/>
    <mergeCell ref="B6:B7"/>
    <mergeCell ref="C6:C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cp:lastPrinted>2024-11-06T16:52:27Z</cp:lastPrinted>
  <dcterms:created xsi:type="dcterms:W3CDTF">2024-11-06T16:41:18Z</dcterms:created>
  <dcterms:modified xsi:type="dcterms:W3CDTF">2024-11-06T16:52:33Z</dcterms:modified>
</cp:coreProperties>
</file>